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codeName="EstaPastaDeTrabalho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f6fa7af0c3b7bc/Área de Trabalho/"/>
    </mc:Choice>
  </mc:AlternateContent>
  <xr:revisionPtr revIDLastSave="3" documentId="8_{BCBD20F5-F3AF-4EF1-8BA9-E2B5B1E6E6EE}" xr6:coauthVersionLast="47" xr6:coauthVersionMax="47" xr10:uidLastSave="{C72B11AF-3031-4BFB-9CD4-7CC054E3FF93}"/>
  <bookViews>
    <workbookView xWindow="-120" yWindow="-120" windowWidth="20730" windowHeight="11310" xr2:uid="{00000000-000D-0000-FFFF-FFFF00000000}"/>
  </bookViews>
  <sheets>
    <sheet name="Pedido" sheetId="1" r:id="rId1"/>
    <sheet name="Resumo" sheetId="2" r:id="rId2"/>
    <sheet name="Mais Vendidos" sheetId="3" r:id="rId3"/>
  </sheets>
  <externalReferences>
    <externalReference r:id="rId4"/>
  </externalReferences>
  <definedNames>
    <definedName name="frete">#REF!</definedName>
    <definedName name="frete_conta">#REF!</definedName>
    <definedName name="preco">[1]CADASTRO_Produtos!$A$2:$C$999</definedName>
    <definedName name="produtos">[1]CADASTRO_Produtos!$A$1:$B$999</definedName>
    <definedName name="transportado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2" i="1" l="1"/>
  <c r="E66" i="1"/>
  <c r="G23" i="3" s="1"/>
  <c r="C19" i="2"/>
  <c r="D19" i="3"/>
  <c r="C2" i="3"/>
  <c r="C5" i="3"/>
  <c r="D3" i="3"/>
  <c r="D4" i="3"/>
  <c r="D5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3" i="3"/>
  <c r="C4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F22" i="3" s="1"/>
  <c r="D31" i="3"/>
  <c r="D30" i="3"/>
  <c r="D29" i="3"/>
  <c r="D28" i="3"/>
  <c r="D27" i="3"/>
  <c r="D26" i="3"/>
  <c r="D25" i="3"/>
  <c r="D24" i="3"/>
  <c r="D23" i="3"/>
  <c r="D22" i="3"/>
  <c r="D21" i="3"/>
  <c r="D20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2" i="3"/>
  <c r="C2" i="2"/>
  <c r="B2" i="2" s="1"/>
  <c r="A2" i="2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C3" i="2"/>
  <c r="B3" i="2" s="1"/>
  <c r="C4" i="2"/>
  <c r="B4" i="2" s="1"/>
  <c r="C5" i="2"/>
  <c r="B5" i="2" s="1"/>
  <c r="C6" i="2"/>
  <c r="B6" i="2" s="1"/>
  <c r="C7" i="2"/>
  <c r="B7" i="2" s="1"/>
  <c r="C8" i="2"/>
  <c r="B8" i="2" s="1"/>
  <c r="C9" i="2"/>
  <c r="B9" i="2" s="1"/>
  <c r="C10" i="2"/>
  <c r="B10" i="2" s="1"/>
  <c r="C11" i="2"/>
  <c r="B11" i="2" s="1"/>
  <c r="C12" i="2"/>
  <c r="B12" i="2" s="1"/>
  <c r="C13" i="2"/>
  <c r="B13" i="2" s="1"/>
  <c r="C14" i="2"/>
  <c r="B14" i="2" s="1"/>
  <c r="C15" i="2"/>
  <c r="B15" i="2" s="1"/>
  <c r="C16" i="2"/>
  <c r="B16" i="2" s="1"/>
  <c r="C17" i="2"/>
  <c r="B17" i="2" s="1"/>
  <c r="C18" i="2"/>
  <c r="B18" i="2" s="1"/>
  <c r="B19" i="2"/>
  <c r="C20" i="2"/>
  <c r="B20" i="2" s="1"/>
  <c r="C21" i="2"/>
  <c r="B21" i="2" s="1"/>
  <c r="C22" i="2"/>
  <c r="B22" i="2" s="1"/>
  <c r="C23" i="2"/>
  <c r="B23" i="2" s="1"/>
  <c r="C24" i="2"/>
  <c r="B24" i="2" s="1"/>
  <c r="C25" i="2"/>
  <c r="B25" i="2" s="1"/>
  <c r="C26" i="2"/>
  <c r="B26" i="2" s="1"/>
  <c r="C27" i="2"/>
  <c r="B27" i="2" s="1"/>
  <c r="C28" i="2"/>
  <c r="B28" i="2" s="1"/>
  <c r="C29" i="2"/>
  <c r="B29" i="2" s="1"/>
  <c r="C30" i="2"/>
  <c r="B30" i="2" s="1"/>
  <c r="C31" i="2"/>
  <c r="B31" i="2" s="1"/>
  <c r="C32" i="2"/>
  <c r="B32" i="2" s="1"/>
  <c r="C33" i="2"/>
  <c r="B33" i="2" s="1"/>
  <c r="C34" i="2"/>
  <c r="B34" i="2" s="1"/>
  <c r="C35" i="2"/>
  <c r="B35" i="2" s="1"/>
  <c r="C36" i="2"/>
  <c r="B36" i="2" s="1"/>
  <c r="C37" i="2"/>
  <c r="B37" i="2" s="1"/>
  <c r="C38" i="2"/>
  <c r="B38" i="2" s="1"/>
  <c r="C39" i="2"/>
  <c r="B39" i="2" s="1"/>
  <c r="C40" i="2"/>
  <c r="B40" i="2" s="1"/>
  <c r="C41" i="2"/>
  <c r="B41" i="2" s="1"/>
  <c r="C42" i="2"/>
  <c r="B42" i="2" s="1"/>
  <c r="C43" i="2"/>
  <c r="B43" i="2" s="1"/>
  <c r="C44" i="2"/>
  <c r="B44" i="2" s="1"/>
  <c r="C45" i="2"/>
  <c r="B45" i="2" s="1"/>
  <c r="C46" i="2"/>
  <c r="B46" i="2" s="1"/>
  <c r="B54" i="2"/>
  <c r="B58" i="2"/>
  <c r="B53" i="2"/>
  <c r="B55" i="2"/>
  <c r="B56" i="2"/>
  <c r="B57" i="2"/>
  <c r="B59" i="2"/>
  <c r="B60" i="2"/>
  <c r="F20" i="3" l="1"/>
  <c r="F21" i="3"/>
  <c r="G67" i="1"/>
  <c r="G69" i="1" s="1"/>
  <c r="G71" i="1" s="1"/>
  <c r="G25" i="3" s="1"/>
</calcChain>
</file>

<file path=xl/sharedStrings.xml><?xml version="1.0" encoding="utf-8"?>
<sst xmlns="http://schemas.openxmlformats.org/spreadsheetml/2006/main" count="276" uniqueCount="237">
  <si>
    <t>PEDIDO DE VENDA</t>
  </si>
  <si>
    <t>DATA</t>
  </si>
  <si>
    <t>CLIENTE</t>
  </si>
  <si>
    <t>Transportadora</t>
  </si>
  <si>
    <t>Tipo de Frete</t>
  </si>
  <si>
    <t>Frete por Conta</t>
  </si>
  <si>
    <t>Data de Entrega</t>
  </si>
  <si>
    <t>Descrição</t>
  </si>
  <si>
    <t>Qtde</t>
  </si>
  <si>
    <t>Total</t>
  </si>
  <si>
    <t>Valor Total Produtos</t>
  </si>
  <si>
    <t>Frete</t>
  </si>
  <si>
    <t>Valor Total Pedido</t>
  </si>
  <si>
    <t>Aprovado por</t>
  </si>
  <si>
    <t>Data</t>
  </si>
  <si>
    <t>Atacado</t>
  </si>
  <si>
    <t>NCM</t>
  </si>
  <si>
    <t>Escavadeira  113 peças</t>
  </si>
  <si>
    <t>Escorpião  33 peças</t>
  </si>
  <si>
    <t>Esqueleto Humano 109 peças</t>
  </si>
  <si>
    <t>Hummer Sport 54 peças</t>
  </si>
  <si>
    <t>Moto Harley 102 peças</t>
  </si>
  <si>
    <t>Moto Scooter  97 peças</t>
  </si>
  <si>
    <t>Parassaurolofo 38 peças</t>
  </si>
  <si>
    <t>Peixe Ornamental 103 peças</t>
  </si>
  <si>
    <t>Plesiossauro 50 peças</t>
  </si>
  <si>
    <t>Pteranodon 23 peças</t>
  </si>
  <si>
    <t>Spitfire 65 peças</t>
  </si>
  <si>
    <t>Estiracossauro 41 peças</t>
  </si>
  <si>
    <t>Trator 74 peças</t>
  </si>
  <si>
    <t>T-Rex 28 peças</t>
  </si>
  <si>
    <t>Abelha Européia 33 peças</t>
  </si>
  <si>
    <t>Águia Pescadora 62 peças</t>
  </si>
  <si>
    <t>Apache 75 peças</t>
  </si>
  <si>
    <t>Aranha 28 peças</t>
  </si>
  <si>
    <t>Biplano 18 peças</t>
  </si>
  <si>
    <t>Borboleta 16 peças</t>
  </si>
  <si>
    <t>Braquiossauro 51 peças</t>
  </si>
  <si>
    <t>Caminhão Carroceria  87 peças</t>
  </si>
  <si>
    <t>Caminhão Elevador  70 peças</t>
  </si>
  <si>
    <t>Caminhão Prancha 109 peças</t>
  </si>
  <si>
    <t>Carruagem  83 peças</t>
  </si>
  <si>
    <t>Conversivel  46 peças</t>
  </si>
  <si>
    <t>Dilofossauro 40 peças</t>
  </si>
  <si>
    <t>Dragão  149 peças</t>
  </si>
  <si>
    <t>Empilhadeira  56 peças</t>
  </si>
  <si>
    <t>T-Rex 55 peças</t>
  </si>
  <si>
    <t>T-Rex Gigante 28 peças</t>
  </si>
  <si>
    <t>T-Rex Gigante 55 peças</t>
  </si>
  <si>
    <t>Triceratops 17 peças</t>
  </si>
  <si>
    <t>Velociraptor 47 peças</t>
  </si>
  <si>
    <t>Velociraptor Gigante 47 peças</t>
  </si>
  <si>
    <t>Cód De Barras</t>
  </si>
  <si>
    <t xml:space="preserve">Total Produtos </t>
  </si>
  <si>
    <t/>
  </si>
  <si>
    <t>CNPJ</t>
  </si>
  <si>
    <t>IE</t>
  </si>
  <si>
    <t>NOME CONTATO</t>
  </si>
  <si>
    <t>ENDEREÇO</t>
  </si>
  <si>
    <t>CEP</t>
  </si>
  <si>
    <t>FONE</t>
  </si>
  <si>
    <t>E-mail</t>
  </si>
  <si>
    <t>Representante</t>
  </si>
  <si>
    <t>Valor Desconto</t>
  </si>
  <si>
    <t>Desconto%</t>
  </si>
  <si>
    <t>CIDADE</t>
  </si>
  <si>
    <t>Nome</t>
  </si>
  <si>
    <t>Produto</t>
  </si>
  <si>
    <t>Quantidade</t>
  </si>
  <si>
    <t>Caminhão De Mineração 506 peças PRO</t>
  </si>
  <si>
    <t>Estegossauro 44 peças</t>
  </si>
  <si>
    <t>F-18 Hornet 47 peças</t>
  </si>
  <si>
    <t>Fusca 97 peças</t>
  </si>
  <si>
    <t>Locomotiva 33 peças</t>
  </si>
  <si>
    <t>Moto Cross 55 peças</t>
  </si>
  <si>
    <t>Motoniveladora 87 peças</t>
  </si>
  <si>
    <t>T-Rex Gigantesco 55 pças</t>
  </si>
  <si>
    <t>Pá Carregadeira de Mineração 340 Peças PRO</t>
  </si>
  <si>
    <t>Braquiossauro Gigantesco 51 peças</t>
  </si>
  <si>
    <t>Parcelas</t>
  </si>
  <si>
    <t>RAZÃO SOCIAL</t>
  </si>
  <si>
    <t>7898958854300</t>
  </si>
  <si>
    <t>7898958854195</t>
  </si>
  <si>
    <t>7898958854379</t>
  </si>
  <si>
    <t>7898958854225</t>
  </si>
  <si>
    <t>7898958854041</t>
  </si>
  <si>
    <t>7898958854218</t>
  </si>
  <si>
    <t>7898958854102</t>
  </si>
  <si>
    <t>7898958854454</t>
  </si>
  <si>
    <t>7898958854089</t>
  </si>
  <si>
    <t>7890017355902</t>
  </si>
  <si>
    <t>7898958854096</t>
  </si>
  <si>
    <t>7898958854126</t>
  </si>
  <si>
    <t>7898958854201</t>
  </si>
  <si>
    <t>7898958854317</t>
  </si>
  <si>
    <t>7898958854423</t>
  </si>
  <si>
    <t>7898958854072</t>
  </si>
  <si>
    <t>7898958854058</t>
  </si>
  <si>
    <t>7898958854119</t>
  </si>
  <si>
    <t>7898958854256</t>
  </si>
  <si>
    <t>7898958854133</t>
  </si>
  <si>
    <t>7898958854140</t>
  </si>
  <si>
    <t>7898958854027</t>
  </si>
  <si>
    <t>7898958854188</t>
  </si>
  <si>
    <t>7898958854355</t>
  </si>
  <si>
    <t>7898958854249</t>
  </si>
  <si>
    <t>7898958854263</t>
  </si>
  <si>
    <t>7898958854287</t>
  </si>
  <si>
    <t>7898958854065</t>
  </si>
  <si>
    <t>7898958854294</t>
  </si>
  <si>
    <t>7898958854386</t>
  </si>
  <si>
    <t>7890017355896</t>
  </si>
  <si>
    <t>7898958854331</t>
  </si>
  <si>
    <t>7898958854232</t>
  </si>
  <si>
    <t>7898958854324</t>
  </si>
  <si>
    <t>7898958854348</t>
  </si>
  <si>
    <t>7898958854362</t>
  </si>
  <si>
    <t>7898958854270</t>
  </si>
  <si>
    <t>7898958854164</t>
  </si>
  <si>
    <t>7898958854157</t>
  </si>
  <si>
    <t>7898958854409</t>
  </si>
  <si>
    <t>7898958854034</t>
  </si>
  <si>
    <t>7898958854461</t>
  </si>
  <si>
    <t>7898958854171</t>
  </si>
  <si>
    <t>7898958854010</t>
  </si>
  <si>
    <t>7898958854416</t>
  </si>
  <si>
    <t>Mais Vendidos</t>
  </si>
  <si>
    <t>Pteranodon Gigante</t>
  </si>
  <si>
    <t>Observe se comprou os mais vendidos</t>
  </si>
  <si>
    <t>Comprados</t>
  </si>
  <si>
    <t>Legenda</t>
  </si>
  <si>
    <t>Mais vendidos</t>
  </si>
  <si>
    <t xml:space="preserve">Médio vendidos </t>
  </si>
  <si>
    <t>Pouco vendidos</t>
  </si>
  <si>
    <t>Posição</t>
  </si>
  <si>
    <t>T-Rex 55</t>
  </si>
  <si>
    <t>Esqueleto Humano</t>
  </si>
  <si>
    <t>Velociraptor 47</t>
  </si>
  <si>
    <t>T-Rex Gigante 55</t>
  </si>
  <si>
    <t>Dragão</t>
  </si>
  <si>
    <t>Braquiossauro</t>
  </si>
  <si>
    <t>T-Rex 28</t>
  </si>
  <si>
    <t>Escavadeira</t>
  </si>
  <si>
    <t>Apache</t>
  </si>
  <si>
    <t>Moto Harley</t>
  </si>
  <si>
    <t>Fusca</t>
  </si>
  <si>
    <t>Conversivel</t>
  </si>
  <si>
    <t>Estiracossauro</t>
  </si>
  <si>
    <t>Estegossauro</t>
  </si>
  <si>
    <t>T-Rex Gigante 28</t>
  </si>
  <si>
    <t>F-18 Hornet</t>
  </si>
  <si>
    <t>Spitfire</t>
  </si>
  <si>
    <t>Biplano</t>
  </si>
  <si>
    <t>Triceratops</t>
  </si>
  <si>
    <t>Trator 74</t>
  </si>
  <si>
    <t>Parassaurolofo</t>
  </si>
  <si>
    <t>Caminhão Carroceria</t>
  </si>
  <si>
    <t>Hummer Sport</t>
  </si>
  <si>
    <t>Moto Cross</t>
  </si>
  <si>
    <t>Caminhão Prancha</t>
  </si>
  <si>
    <t>Dilofossauro</t>
  </si>
  <si>
    <t>Pteranodon</t>
  </si>
  <si>
    <t>Velociraptor Gigante</t>
  </si>
  <si>
    <t>Braquiossauro Gigantesco</t>
  </si>
  <si>
    <t>T-Rex Gigantesco 55</t>
  </si>
  <si>
    <t>Plesiossauro</t>
  </si>
  <si>
    <t>Locomotiva</t>
  </si>
  <si>
    <t>Empilhadeira</t>
  </si>
  <si>
    <t>Borboleta</t>
  </si>
  <si>
    <t>Caminhão Elevador</t>
  </si>
  <si>
    <t>Motoniveladora</t>
  </si>
  <si>
    <t>Aranha</t>
  </si>
  <si>
    <t>Peixe Ornamental</t>
  </si>
  <si>
    <t>Abelha Européia</t>
  </si>
  <si>
    <t>Carruagem</t>
  </si>
  <si>
    <t>Escorpião</t>
  </si>
  <si>
    <t>Águia Pescadora</t>
  </si>
  <si>
    <t>Moto Scooter</t>
  </si>
  <si>
    <t>Pá Carregadeira de Mineração PRO</t>
  </si>
  <si>
    <t>Caminhão De Mineração PRO</t>
  </si>
  <si>
    <t>Valor total</t>
  </si>
  <si>
    <t>Nível 5</t>
  </si>
  <si>
    <t>Nível 2</t>
  </si>
  <si>
    <t>Nível 3</t>
  </si>
  <si>
    <t>Nível 1</t>
  </si>
  <si>
    <t>Nível 4</t>
  </si>
  <si>
    <t>Nível PRO</t>
  </si>
  <si>
    <t>Nível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</si>
  <si>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</si>
  <si>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</si>
  <si>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</si>
  <si>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</si>
  <si>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</si>
  <si>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</si>
  <si>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</si>
  <si>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</si>
  <si>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</si>
  <si>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</si>
  <si>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</si>
  <si>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</si>
  <si>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</si>
  <si>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</si>
  <si>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</si>
  <si>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</si>
  <si>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</si>
  <si>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</si>
  <si>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</si>
  <si>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</si>
  <si>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</si>
  <si>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</si>
  <si>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</si>
  <si>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</si>
  <si>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</si>
  <si>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</si>
  <si>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</si>
  <si>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</si>
  <si>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</si>
  <si>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</si>
  <si>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</si>
  <si>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</si>
  <si>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</si>
  <si>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</si>
  <si>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</si>
  <si>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</si>
  <si>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</si>
  <si>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</si>
  <si>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</si>
  <si>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</si>
  <si>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</si>
  <si>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</si>
  <si>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</si>
  <si>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</si>
  <si>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</si>
  <si>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</si>
  <si>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 xml:space="preserve"> </t>
  </si>
  <si>
    <t>Braspress</t>
  </si>
  <si>
    <t>Total
de
produtos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</si>
</sst>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rgb="FFF57E1B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Verdana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theme="0" tint="-0.499984740745262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1" fontId="0" fillId="2" borderId="0" xfId="0" applyNumberFormat="1" applyFill="1"/>
    <xf numFmtId="0" fontId="0" fillId="2" borderId="0" xfId="0" applyFill="1"/>
    <xf numFmtId="1" fontId="0" fillId="2" borderId="0" xfId="0" applyNumberFormat="1" applyFill="1" applyAlignment="1" applyProtection="1">
      <alignment horizontal="center"/>
      <protection hidden="1"/>
    </xf>
    <xf numFmtId="1" fontId="0" fillId="2" borderId="0" xfId="0" applyNumberFormat="1" applyFill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12" fillId="2" borderId="0" xfId="0" applyFont="1" applyFill="1"/>
    <xf numFmtId="0" fontId="0" fillId="2" borderId="1" xfId="0" applyFill="1" applyBorder="1"/>
    <xf numFmtId="0" fontId="10" fillId="2" borderId="0" xfId="3" applyFont="1" applyFill="1" applyAlignment="1">
      <alignment horizontal="center"/>
    </xf>
    <xf numFmtId="1" fontId="0" fillId="2" borderId="7" xfId="2" applyNumberFormat="1" applyFont="1" applyFill="1" applyBorder="1" applyProtection="1">
      <protection locked="0"/>
    </xf>
    <xf numFmtId="0" fontId="10" fillId="2" borderId="1" xfId="3" applyFont="1" applyFill="1" applyBorder="1" applyAlignment="1">
      <alignment horizontal="center"/>
    </xf>
    <xf numFmtId="43" fontId="0" fillId="2" borderId="9" xfId="1" applyFont="1" applyFill="1" applyBorder="1" applyProtection="1">
      <protection locked="0"/>
    </xf>
    <xf numFmtId="0" fontId="10" fillId="2" borderId="3" xfId="3" applyFont="1" applyFill="1" applyBorder="1" applyAlignment="1">
      <alignment horizontal="center"/>
    </xf>
    <xf numFmtId="0" fontId="10" fillId="2" borderId="4" xfId="3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/>
    </xf>
    <xf numFmtId="43" fontId="0" fillId="2" borderId="0" xfId="4" applyFont="1" applyFill="1" applyBorder="1" applyProtection="1"/>
    <xf numFmtId="43" fontId="0" fillId="2" borderId="0" xfId="0" applyNumberFormat="1" applyFill="1"/>
    <xf numFmtId="9" fontId="0" fillId="2" borderId="0" xfId="0" applyNumberFormat="1" applyFill="1"/>
    <xf numFmtId="0" fontId="0" fillId="2" borderId="0" xfId="0" quotePrefix="1" applyFill="1"/>
    <xf numFmtId="0" fontId="0" fillId="2" borderId="0" xfId="0" applyFill="1" applyAlignment="1">
      <alignment horizontal="center"/>
    </xf>
    <xf numFmtId="0" fontId="9" fillId="2" borderId="0" xfId="3" applyFont="1" applyFill="1"/>
    <xf numFmtId="0" fontId="8" fillId="2" borderId="0" xfId="3" applyFont="1" applyFill="1"/>
    <xf numFmtId="0" fontId="8" fillId="2" borderId="0" xfId="3" applyFont="1" applyFill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2" fontId="0" fillId="2" borderId="10" xfId="0" applyNumberFormat="1" applyFill="1" applyBorder="1"/>
    <xf numFmtId="0" fontId="0" fillId="2" borderId="10" xfId="0" applyFill="1" applyBorder="1"/>
    <xf numFmtId="0" fontId="14" fillId="2" borderId="10" xfId="0" applyFont="1" applyFill="1" applyBorder="1" applyAlignment="1" applyProtection="1">
      <alignment horizontal="center" vertical="center"/>
      <protection locked="0"/>
    </xf>
    <xf numFmtId="14" fontId="0" fillId="2" borderId="10" xfId="0" applyNumberForma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43" fontId="0" fillId="2" borderId="10" xfId="1" applyFont="1" applyFill="1" applyBorder="1" applyAlignment="1" applyProtection="1">
      <alignment horizontal="right"/>
      <protection locked="0" hidden="1"/>
    </xf>
    <xf numFmtId="0" fontId="0" fillId="2" borderId="10" xfId="0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7" xfId="1" applyFont="1" applyFill="1" applyBorder="1" applyProtection="1">
      <protection locked="0" hidden="1"/>
    </xf>
    <xf numFmtId="2" fontId="13" fillId="2" borderId="7" xfId="0" applyNumberFormat="1" applyFont="1" applyFill="1" applyBorder="1" applyProtection="1">
      <protection locked="0" hidden="1"/>
    </xf>
    <xf numFmtId="164" fontId="6" fillId="2" borderId="8" xfId="0" applyNumberFormat="1" applyFont="1" applyFill="1" applyBorder="1" applyProtection="1">
      <protection locked="0" hidden="1"/>
    </xf>
    <xf numFmtId="0" fontId="19" fillId="3" borderId="0" xfId="0" applyFont="1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2" borderId="0" xfId="0" applyFont="1" applyFill="1"/>
    <xf numFmtId="165" fontId="17" fillId="2" borderId="0" xfId="0" applyNumberFormat="1" applyFont="1" applyFill="1"/>
    <xf numFmtId="44" fontId="0" fillId="2" borderId="10" xfId="5" applyFont="1" applyFill="1" applyBorder="1" applyProtection="1"/>
    <xf numFmtId="0" fontId="4" fillId="3" borderId="10" xfId="0" applyFont="1" applyFill="1" applyBorder="1" applyAlignment="1">
      <alignment horizontal="center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14" fontId="0" fillId="2" borderId="10" xfId="0" applyNumberFormat="1" applyFill="1" applyBorder="1" applyAlignment="1" applyProtection="1">
      <alignment horizontal="center"/>
      <protection locked="0"/>
    </xf>
    <xf numFmtId="44" fontId="0" fillId="2" borderId="0" xfId="5" applyFont="1" applyFill="1"/>
    <xf numFmtId="0" fontId="15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4" fontId="0" fillId="2" borderId="0" xfId="5" applyFont="1" applyFill="1" applyBorder="1" applyProtection="1"/>
    <xf numFmtId="44" fontId="0" fillId="2" borderId="0" xfId="5" applyFont="1" applyFill="1" applyBorder="1"/>
    <xf numFmtId="0" fontId="3" fillId="2" borderId="0" xfId="0" applyFont="1" applyFill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4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7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/>
    </xf>
    <xf numFmtId="1" fontId="17" fillId="2" borderId="0" xfId="0" applyNumberFormat="1" applyFont="1" applyFill="1" applyAlignment="1">
      <alignment horizontal="center" vertical="center"/>
    </xf>
  </cellXfs>
  <cellStyles count="6">
    <cellStyle name="Moeda" xfId="5" builtinId="4"/>
    <cellStyle name="Normal" xfId="0" builtinId="0"/>
    <cellStyle name="Normal 2" xfId="3" xr:uid="{00000000-0005-0000-0000-000003000000}"/>
    <cellStyle name="Porcentagem" xfId="2" builtinId="5"/>
    <cellStyle name="Vírgula" xfId="1" builtinId="3"/>
    <cellStyle name="Vírgula 2" xfId="4" xr:uid="{00000000-0005-0000-0000-000005000000}"/>
  </cellStyles>
  <dxfs count="10"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'Mais Vendidos'!$D$1</c:f>
              <c:strCache>
                <c:ptCount val="1"/>
                <c:pt idx="0">
                  <c:v>Comprados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'Mais Vendidos'!$A$2:$B$47</c:f>
              <c:multiLvlStrCache>
                <c:ptCount val="46"/>
                <c:lvl>
                  <c:pt idx="0">
                    <c:v>T-Rex 55</c:v>
                  </c:pt>
                  <c:pt idx="1">
                    <c:v>Esqueleto Humano</c:v>
                  </c:pt>
                  <c:pt idx="2">
                    <c:v>Velociraptor 47</c:v>
                  </c:pt>
                  <c:pt idx="3">
                    <c:v>T-Rex Gigante 55</c:v>
                  </c:pt>
                  <c:pt idx="4">
                    <c:v>Dragão</c:v>
                  </c:pt>
                  <c:pt idx="5">
                    <c:v>Braquiossauro</c:v>
                  </c:pt>
                  <c:pt idx="6">
                    <c:v>T-Rex 28</c:v>
                  </c:pt>
                  <c:pt idx="7">
                    <c:v>Escavadeira</c:v>
                  </c:pt>
                  <c:pt idx="8">
                    <c:v>Apache</c:v>
                  </c:pt>
                  <c:pt idx="9">
                    <c:v>Moto Harley</c:v>
                  </c:pt>
                  <c:pt idx="10">
                    <c:v>Fusca</c:v>
                  </c:pt>
                  <c:pt idx="11">
                    <c:v>Conversivel</c:v>
                  </c:pt>
                  <c:pt idx="12">
                    <c:v>Estiracossauro</c:v>
                  </c:pt>
                  <c:pt idx="13">
                    <c:v>Estegossauro</c:v>
                  </c:pt>
                  <c:pt idx="14">
                    <c:v>T-Rex Gigante 28</c:v>
                  </c:pt>
                  <c:pt idx="15">
                    <c:v>F-18 Hornet</c:v>
                  </c:pt>
                  <c:pt idx="16">
                    <c:v>Spitfire</c:v>
                  </c:pt>
                  <c:pt idx="17">
                    <c:v>Biplano</c:v>
                  </c:pt>
                  <c:pt idx="18">
                    <c:v>Triceratops</c:v>
                  </c:pt>
                  <c:pt idx="19">
                    <c:v>Trator 74</c:v>
                  </c:pt>
                  <c:pt idx="20">
                    <c:v>Parassaurolofo</c:v>
                  </c:pt>
                  <c:pt idx="21">
                    <c:v>Caminhão Carroceria</c:v>
                  </c:pt>
                  <c:pt idx="22">
                    <c:v>Hummer Sport</c:v>
                  </c:pt>
                  <c:pt idx="23">
                    <c:v>Moto Cross</c:v>
                  </c:pt>
                  <c:pt idx="24">
                    <c:v>Caminhão Prancha</c:v>
                  </c:pt>
                  <c:pt idx="25">
                    <c:v>Dilofossauro</c:v>
                  </c:pt>
                  <c:pt idx="26">
                    <c:v>Pteranodon</c:v>
                  </c:pt>
                  <c:pt idx="27">
                    <c:v>Velociraptor Gigante</c:v>
                  </c:pt>
                  <c:pt idx="28">
                    <c:v>Braquiossauro Gigantesco</c:v>
                  </c:pt>
                  <c:pt idx="29">
                    <c:v>T-Rex Gigantesco 55</c:v>
                  </c:pt>
                  <c:pt idx="30">
                    <c:v>Plesiossauro</c:v>
                  </c:pt>
                  <c:pt idx="31">
                    <c:v>Locomotiva</c:v>
                  </c:pt>
                  <c:pt idx="32">
                    <c:v>Empilhadeira</c:v>
                  </c:pt>
                  <c:pt idx="33">
                    <c:v>Borboleta</c:v>
                  </c:pt>
                  <c:pt idx="34">
                    <c:v>Caminhão Elevador</c:v>
                  </c:pt>
                  <c:pt idx="35">
                    <c:v>Motoniveladora</c:v>
                  </c:pt>
                  <c:pt idx="36">
                    <c:v>Aranha</c:v>
                  </c:pt>
                  <c:pt idx="37">
                    <c:v>Peixe Ornamental</c:v>
                  </c:pt>
                  <c:pt idx="38">
                    <c:v>Abelha Européia</c:v>
                  </c:pt>
                  <c:pt idx="39">
                    <c:v>Carruagem</c:v>
                  </c:pt>
                  <c:pt idx="40">
                    <c:v>Escorpião</c:v>
                  </c:pt>
                  <c:pt idx="41">
                    <c:v>Águia Pescadora</c:v>
                  </c:pt>
                  <c:pt idx="42">
                    <c:v>Moto Scooter</c:v>
                  </c:pt>
                  <c:pt idx="43">
                    <c:v>Pá Carregadeira de Mineração PRO</c:v>
                  </c:pt>
                  <c:pt idx="44">
                    <c:v>Caminhão De Mineração PRO</c:v>
                  </c:pt>
                  <c:pt idx="45">
                    <c:v>Pteranodon Gigante</c:v>
                  </c:pt>
                </c:lvl>
                <c:lvl>
                  <c:pt idx="0">
                    <c:v>1º</c:v>
                  </c:pt>
                  <c:pt idx="1">
                    <c:v>2º</c:v>
                  </c:pt>
                  <c:pt idx="2">
                    <c:v>3º</c:v>
                  </c:pt>
                  <c:pt idx="3">
                    <c:v>4º</c:v>
                  </c:pt>
                  <c:pt idx="4">
                    <c:v>5º</c:v>
                  </c:pt>
                  <c:pt idx="5">
                    <c:v>6º</c:v>
                  </c:pt>
                  <c:pt idx="6">
                    <c:v>7º</c:v>
                  </c:pt>
                  <c:pt idx="7">
                    <c:v>8º</c:v>
                  </c:pt>
                  <c:pt idx="8">
                    <c:v>9º</c:v>
                  </c:pt>
                  <c:pt idx="9">
                    <c:v>10º</c:v>
                  </c:pt>
                  <c:pt idx="10">
                    <c:v>11º</c:v>
                  </c:pt>
                  <c:pt idx="11">
                    <c:v>12º</c:v>
                  </c:pt>
                  <c:pt idx="12">
                    <c:v>13º</c:v>
                  </c:pt>
                  <c:pt idx="13">
                    <c:v>14º</c:v>
                  </c:pt>
                  <c:pt idx="14">
                    <c:v>15º</c:v>
                  </c:pt>
                  <c:pt idx="15">
                    <c:v>16º</c:v>
                  </c:pt>
                  <c:pt idx="16">
                    <c:v>17º</c:v>
                  </c:pt>
                  <c:pt idx="17">
                    <c:v>18º</c:v>
                  </c:pt>
                  <c:pt idx="18">
                    <c:v>19º</c:v>
                  </c:pt>
                  <c:pt idx="19">
                    <c:v>20º</c:v>
                  </c:pt>
                  <c:pt idx="20">
                    <c:v>21º</c:v>
                  </c:pt>
                  <c:pt idx="21">
                    <c:v>22º</c:v>
                  </c:pt>
                  <c:pt idx="22">
                    <c:v>23º</c:v>
                  </c:pt>
                  <c:pt idx="23">
                    <c:v>24º</c:v>
                  </c:pt>
                  <c:pt idx="24">
                    <c:v>25º</c:v>
                  </c:pt>
                  <c:pt idx="25">
                    <c:v>26º</c:v>
                  </c:pt>
                  <c:pt idx="26">
                    <c:v>27º</c:v>
                  </c:pt>
                  <c:pt idx="27">
                    <c:v>28º</c:v>
                  </c:pt>
                  <c:pt idx="28">
                    <c:v>29º</c:v>
                  </c:pt>
                  <c:pt idx="29">
                    <c:v>30º</c:v>
                  </c:pt>
                  <c:pt idx="30">
                    <c:v>31º</c:v>
                  </c:pt>
                  <c:pt idx="31">
                    <c:v>32º</c:v>
                  </c:pt>
                  <c:pt idx="32">
                    <c:v>33º</c:v>
                  </c:pt>
                  <c:pt idx="33">
                    <c:v>34º</c:v>
                  </c:pt>
                  <c:pt idx="34">
                    <c:v>35º</c:v>
                  </c:pt>
                  <c:pt idx="35">
                    <c:v>36º</c:v>
                  </c:pt>
                  <c:pt idx="36">
                    <c:v>37º</c:v>
                  </c:pt>
                  <c:pt idx="37">
                    <c:v>38º</c:v>
                  </c:pt>
                  <c:pt idx="38">
                    <c:v>39º</c:v>
                  </c:pt>
                  <c:pt idx="39">
                    <c:v>40º</c:v>
                  </c:pt>
                  <c:pt idx="40">
                    <c:v>41º</c:v>
                  </c:pt>
                  <c:pt idx="41">
                    <c:v>42º</c:v>
                  </c:pt>
                  <c:pt idx="42">
                    <c:v>43º</c:v>
                  </c:pt>
                  <c:pt idx="43">
                    <c:v>44º</c:v>
                  </c:pt>
                  <c:pt idx="44">
                    <c:v>45º</c:v>
                  </c:pt>
                  <c:pt idx="45">
                    <c:v>46º</c:v>
                  </c:pt>
                </c:lvl>
              </c:multiLvlStrCache>
            </c:multiLvlStrRef>
          </c:cat>
          <c:val>
            <c:numRef>
              <c:f>'Mais Vendidos'!$D$2:$D$47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1-4FD0-885E-162B94B8E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7738952"/>
        <c:axId val="-2107735480"/>
      </c:barChart>
      <c:catAx>
        <c:axId val="-210773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07735480"/>
        <c:crosses val="autoZero"/>
        <c:auto val="1"/>
        <c:lblAlgn val="ctr"/>
        <c:lblOffset val="100"/>
        <c:noMultiLvlLbl val="0"/>
      </c:catAx>
      <c:valAx>
        <c:axId val="-2107735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07738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246596</xdr:colOff>
      <xdr:row>0</xdr:row>
      <xdr:rowOff>0</xdr:rowOff>
    </xdr:from>
    <xdr:to>
      <xdr:col>1</xdr:col>
      <xdr:colOff>323850</xdr:colOff>
      <xdr:row>5</xdr:row>
      <xdr:rowOff>131233</xdr:rowOff>
    </xdr:to>
    <xdr:grpSp>
      <xdr:nvGrpSpPr>
        <xdr:cNvPr id="2" name="Grupo 3">
          <a:extLst>
            <a:ext uri="{FF2B5EF4-FFF2-40B4-BE49-F238E27FC236}">
              <a16:creationId xmlns:a16="http://schemas.microsoft.com/office/drawing/2014/main" id="{71B4A0AF-C0BC-4420-9A6F-3A6F6DEF1341}"/>
            </a:ext>
          </a:extLst>
        </xdr:cNvPr>
        <xdr:cNvGrpSpPr/>
      </xdr:nvGrpSpPr>
      <xdr:grpSpPr bwMode="auto">
        <a:xfrm>
          <a:off x="246596" y="0"/>
          <a:ext cx="1267879" cy="1083733"/>
          <a:chOff x="0" y="0"/>
          <a:chExt cx="1584176" cy="138128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6A96773-BEE6-412C-ACBA-D77EA7FF29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9672"/>
          <a:stretch>
            <a:fillRect/>
          </a:stretch>
        </xdr:blipFill>
        <xdr:spPr bwMode="auto">
          <a:xfrm>
            <a:off x="288032" y="0"/>
            <a:ext cx="965025" cy="9361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E149170E-0D8A-46E1-9FE6-CE6E177A82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328" t="12886" b="9798"/>
          <a:stretch>
            <a:fillRect/>
          </a:stretch>
        </xdr:blipFill>
        <xdr:spPr bwMode="auto">
          <a:xfrm>
            <a:off x="0" y="864096"/>
            <a:ext cx="1584176" cy="517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65</xdr:row>
      <xdr:rowOff>180975</xdr:rowOff>
    </xdr:from>
    <xdr:to>
      <xdr:col>3</xdr:col>
      <xdr:colOff>371476</xdr:colOff>
      <xdr:row>70</xdr:row>
      <xdr:rowOff>133350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F71E2E70-5A60-4686-91AA-B35637447096}"/>
            </a:ext>
          </a:extLst>
        </xdr:cNvPr>
        <xdr:cNvSpPr txBox="1"/>
      </xdr:nvSpPr>
      <xdr:spPr>
        <a:xfrm>
          <a:off x="0" y="12563475"/>
          <a:ext cx="3524251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/>
            <a:t>Condições de pagamento</a:t>
          </a:r>
        </a:p>
        <a:p>
          <a:r>
            <a:rPr lang="pt-BR" sz="1100"/>
            <a:t>30 dd = pedidos ate R$ 800,00</a:t>
          </a:r>
        </a:p>
        <a:p>
          <a:r>
            <a:rPr lang="pt-BR" sz="1100"/>
            <a:t>30-60 dd = pedidos de R$ 801,00 a R$ 1.200,00</a:t>
          </a:r>
        </a:p>
        <a:p>
          <a:r>
            <a:rPr lang="pt-BR" sz="1100"/>
            <a:t>30-60-90 dd = pedidos R$ 1201,00 a R$ 2.000,00</a:t>
          </a:r>
        </a:p>
        <a:p>
          <a:r>
            <a:rPr lang="pt-BR" sz="1100"/>
            <a:t>30-60-90-120 dd = pedidos 2001,00 a R$ 4.000,00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1</xdr:row>
      <xdr:rowOff>48153</xdr:rowOff>
    </xdr:from>
    <xdr:to>
      <xdr:col>17</xdr:col>
      <xdr:colOff>52917</xdr:colOff>
      <xdr:row>18</xdr:row>
      <xdr:rowOff>10583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7E1756-DE2F-430D-FFA9-0178062479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bf6fa7af0c3b7bc/Pojetos%20python/Pedido%20Dinobrinque_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DIDO"/>
      <sheetName val="CADASTRO_Produtos"/>
    </sheetNames>
    <sheetDataSet>
      <sheetData sheetId="0" refreshError="1"/>
      <sheetData sheetId="1" refreshError="1">
        <row r="1">
          <cell r="A1" t="str">
            <v>Cod</v>
          </cell>
          <cell r="B1" t="str">
            <v>Descrição</v>
          </cell>
        </row>
        <row r="2">
          <cell r="A2">
            <v>4300</v>
          </cell>
          <cell r="B2" t="str">
            <v>Abelha Européia 33 peças</v>
          </cell>
          <cell r="C2">
            <v>18.899999999999999</v>
          </cell>
        </row>
        <row r="3">
          <cell r="A3">
            <v>4195</v>
          </cell>
          <cell r="B3" t="str">
            <v>Águia Pescadora 62 peças</v>
          </cell>
          <cell r="C3">
            <v>18.899999999999999</v>
          </cell>
        </row>
        <row r="4">
          <cell r="A4">
            <v>4379</v>
          </cell>
          <cell r="B4" t="str">
            <v>Apache 75 peças</v>
          </cell>
          <cell r="C4">
            <v>23.9</v>
          </cell>
        </row>
        <row r="5">
          <cell r="A5">
            <v>4225</v>
          </cell>
          <cell r="B5" t="str">
            <v>Aranha 28 peças</v>
          </cell>
          <cell r="C5">
            <v>18.899999999999999</v>
          </cell>
        </row>
        <row r="6">
          <cell r="A6">
            <v>4041</v>
          </cell>
          <cell r="B6" t="str">
            <v>Biplano 18 peças</v>
          </cell>
          <cell r="C6">
            <v>18.899999999999999</v>
          </cell>
        </row>
        <row r="7">
          <cell r="A7">
            <v>4218</v>
          </cell>
          <cell r="B7" t="str">
            <v>Borboleta 16 peças</v>
          </cell>
          <cell r="C7">
            <v>19.899999999999999</v>
          </cell>
        </row>
        <row r="8">
          <cell r="A8">
            <v>4102</v>
          </cell>
          <cell r="B8" t="str">
            <v>Braquiossauro 51 peças</v>
          </cell>
          <cell r="C8">
            <v>18.899999999999999</v>
          </cell>
        </row>
        <row r="9">
          <cell r="A9">
            <v>4454</v>
          </cell>
          <cell r="B9" t="str">
            <v>Braquiossauro Gigantesco 51 peças</v>
          </cell>
          <cell r="C9">
            <v>149</v>
          </cell>
        </row>
        <row r="10">
          <cell r="A10">
            <v>4089</v>
          </cell>
          <cell r="B10" t="str">
            <v>Caminhão Carroceria  87 peças</v>
          </cell>
          <cell r="C10">
            <v>21.9</v>
          </cell>
        </row>
        <row r="11">
          <cell r="A11">
            <v>4096</v>
          </cell>
          <cell r="B11" t="str">
            <v>Caminhão Elevador  70 peças</v>
          </cell>
          <cell r="C11">
            <v>18.899999999999999</v>
          </cell>
        </row>
        <row r="12">
          <cell r="A12">
            <v>4126</v>
          </cell>
          <cell r="B12" t="str">
            <v>Caminhão Prancha 109 peças</v>
          </cell>
          <cell r="C12">
            <v>21.9</v>
          </cell>
        </row>
        <row r="13">
          <cell r="A13">
            <v>4201</v>
          </cell>
          <cell r="B13" t="str">
            <v>Carruagem  83 peças</v>
          </cell>
          <cell r="C13">
            <v>22.9</v>
          </cell>
        </row>
        <row r="14">
          <cell r="A14">
            <v>4317</v>
          </cell>
          <cell r="B14" t="str">
            <v>Conversivel  46 peças</v>
          </cell>
          <cell r="C14">
            <v>18.899999999999999</v>
          </cell>
        </row>
        <row r="15">
          <cell r="A15">
            <v>4423</v>
          </cell>
          <cell r="B15" t="str">
            <v>Dilofossauro 40 peças</v>
          </cell>
          <cell r="C15">
            <v>18.899999999999999</v>
          </cell>
        </row>
        <row r="16">
          <cell r="A16">
            <v>4072</v>
          </cell>
          <cell r="B16" t="str">
            <v>Dragão  149 peças</v>
          </cell>
          <cell r="C16">
            <v>24.9</v>
          </cell>
        </row>
        <row r="17">
          <cell r="A17">
            <v>4058</v>
          </cell>
          <cell r="B17" t="str">
            <v>Empilhadeira  56 peças</v>
          </cell>
          <cell r="C17">
            <v>18.899999999999999</v>
          </cell>
        </row>
        <row r="18">
          <cell r="A18">
            <v>4119</v>
          </cell>
          <cell r="B18" t="str">
            <v>Escavadeira  113 peças</v>
          </cell>
          <cell r="C18">
            <v>21.9</v>
          </cell>
        </row>
        <row r="19">
          <cell r="A19">
            <v>4256</v>
          </cell>
          <cell r="B19" t="str">
            <v>Escorpião  33 peças</v>
          </cell>
          <cell r="C19">
            <v>18.899999999999999</v>
          </cell>
        </row>
        <row r="20">
          <cell r="A20">
            <v>4133</v>
          </cell>
          <cell r="B20" t="str">
            <v>Esqueleto Humano 109 peças</v>
          </cell>
          <cell r="C20">
            <v>24.9</v>
          </cell>
        </row>
        <row r="21">
          <cell r="A21">
            <v>4140</v>
          </cell>
          <cell r="B21" t="str">
            <v>Estegossauro  44 peças</v>
          </cell>
          <cell r="C21">
            <v>18.899999999999999</v>
          </cell>
        </row>
        <row r="22">
          <cell r="A22">
            <v>4188</v>
          </cell>
          <cell r="B22" t="str">
            <v>F-18 Hornet  47 peças</v>
          </cell>
          <cell r="C22">
            <v>18.899999999999999</v>
          </cell>
        </row>
        <row r="23">
          <cell r="A23">
            <v>4355</v>
          </cell>
          <cell r="B23" t="str">
            <v>Fusca  97 peças</v>
          </cell>
          <cell r="C23">
            <v>19.899999999999999</v>
          </cell>
        </row>
        <row r="24">
          <cell r="A24">
            <v>4249</v>
          </cell>
          <cell r="B24" t="str">
            <v>Hummer Sport 54 peças</v>
          </cell>
          <cell r="C24">
            <v>18.899999999999999</v>
          </cell>
        </row>
        <row r="25">
          <cell r="A25">
            <v>4263</v>
          </cell>
          <cell r="B25" t="str">
            <v>Locomotiva  33 peças</v>
          </cell>
          <cell r="C25">
            <v>18.899999999999999</v>
          </cell>
        </row>
        <row r="26">
          <cell r="A26">
            <v>4287</v>
          </cell>
          <cell r="B26" t="str">
            <v>Moto Cross  55 peças</v>
          </cell>
          <cell r="C26">
            <v>18.899999999999999</v>
          </cell>
        </row>
        <row r="27">
          <cell r="A27">
            <v>4065</v>
          </cell>
          <cell r="B27" t="str">
            <v>Moto Harley 102 peças</v>
          </cell>
          <cell r="C27">
            <v>21.9</v>
          </cell>
        </row>
        <row r="28">
          <cell r="A28">
            <v>4294</v>
          </cell>
          <cell r="B28" t="str">
            <v>Moto Scooter  97 peças</v>
          </cell>
          <cell r="C28">
            <v>20.9</v>
          </cell>
        </row>
        <row r="29">
          <cell r="A29">
            <v>4386</v>
          </cell>
          <cell r="B29" t="str">
            <v>Motoniveladora  87 peças</v>
          </cell>
          <cell r="C29">
            <v>20.9</v>
          </cell>
        </row>
        <row r="30">
          <cell r="A30">
            <v>4331</v>
          </cell>
          <cell r="B30" t="str">
            <v>Parassaurolofo 38 peças</v>
          </cell>
          <cell r="C30">
            <v>18.899999999999999</v>
          </cell>
        </row>
        <row r="31">
          <cell r="A31">
            <v>4232</v>
          </cell>
          <cell r="B31" t="str">
            <v>Peixe Ornamental 103 peças</v>
          </cell>
          <cell r="C31">
            <v>19.899999999999999</v>
          </cell>
        </row>
        <row r="32">
          <cell r="A32">
            <v>4324</v>
          </cell>
          <cell r="B32" t="str">
            <v>Plesiossauro 50 peças</v>
          </cell>
          <cell r="C32">
            <v>18.899999999999999</v>
          </cell>
        </row>
        <row r="33">
          <cell r="A33">
            <v>4348</v>
          </cell>
          <cell r="B33" t="str">
            <v>Pteranodon 23 peças</v>
          </cell>
          <cell r="C33">
            <v>18.899999999999999</v>
          </cell>
        </row>
        <row r="34">
          <cell r="A34">
            <v>4362</v>
          </cell>
          <cell r="B34" t="str">
            <v>Spitfire 65 peças</v>
          </cell>
          <cell r="C34">
            <v>18.899999999999999</v>
          </cell>
        </row>
        <row r="35">
          <cell r="A35">
            <v>4027</v>
          </cell>
          <cell r="B35" t="str">
            <v>Estiracossauro 41 peças</v>
          </cell>
          <cell r="C35">
            <v>18.899999999999999</v>
          </cell>
        </row>
        <row r="36">
          <cell r="A36">
            <v>4270</v>
          </cell>
          <cell r="B36" t="str">
            <v>Trator 74 peças</v>
          </cell>
          <cell r="C36">
            <v>19.899999999999999</v>
          </cell>
        </row>
        <row r="37">
          <cell r="A37">
            <v>4164</v>
          </cell>
          <cell r="B37" t="str">
            <v>T-Rex 28 peças</v>
          </cell>
          <cell r="C37">
            <v>18.899999999999999</v>
          </cell>
        </row>
        <row r="38">
          <cell r="A38">
            <v>2</v>
          </cell>
          <cell r="B38" t="str">
            <v>Trex 55 Gigantesco</v>
          </cell>
          <cell r="C38">
            <v>99</v>
          </cell>
        </row>
        <row r="39">
          <cell r="A39">
            <v>4157</v>
          </cell>
          <cell r="B39" t="str">
            <v>T-Rex 55 peças</v>
          </cell>
          <cell r="C39">
            <v>19.899999999999999</v>
          </cell>
        </row>
        <row r="40">
          <cell r="A40">
            <v>4409</v>
          </cell>
          <cell r="B40" t="str">
            <v>T-Rex Gigante 28 peças</v>
          </cell>
          <cell r="C40">
            <v>38.9</v>
          </cell>
        </row>
        <row r="41">
          <cell r="A41">
            <v>4034</v>
          </cell>
          <cell r="B41" t="str">
            <v>T-Rex Gigante 55 peças</v>
          </cell>
          <cell r="C41">
            <v>42.9</v>
          </cell>
        </row>
        <row r="42">
          <cell r="A42">
            <v>4171</v>
          </cell>
          <cell r="B42" t="str">
            <v>Triceratops 17 peças</v>
          </cell>
          <cell r="C42">
            <v>18.899999999999999</v>
          </cell>
        </row>
        <row r="43">
          <cell r="A43">
            <v>4010</v>
          </cell>
          <cell r="B43" t="str">
            <v>Velociraptor 47 peças</v>
          </cell>
          <cell r="C43">
            <v>19.899999999999999</v>
          </cell>
        </row>
        <row r="44">
          <cell r="A44">
            <v>4416</v>
          </cell>
          <cell r="B44" t="str">
            <v>Velociraptor Gigante 47 peças</v>
          </cell>
          <cell r="C44">
            <v>60.9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R80"/>
  <sheetViews>
    <sheetView tabSelected="1" topLeftCell="A24" zoomScaleNormal="100" workbookViewId="0">
      <selection activeCell="E4" sqref="E4"/>
    </sheetView>
  </sheetViews>
  <sheetFormatPr defaultColWidth="8.85546875" defaultRowHeight="15" x14ac:dyDescent="0.25"/>
  <cols>
    <col min="1" max="1" width="17.85546875" style="4" bestFit="1" customWidth="1"/>
    <col min="2" max="2" width="16.7109375" style="4" bestFit="1" customWidth="1"/>
    <col min="3" max="3" width="12.7109375" style="4" bestFit="1" customWidth="1"/>
    <col min="4" max="4" width="16.28515625" style="4" customWidth="1"/>
    <col min="5" max="5" width="16.42578125" style="25" customWidth="1"/>
    <col min="6" max="6" width="16.7109375" style="4" customWidth="1"/>
    <col min="7" max="7" width="10.5703125" style="4" customWidth="1"/>
    <col min="8" max="8" width="11.140625" style="4" bestFit="1" customWidth="1"/>
    <col min="9" max="9" width="11" style="4" bestFit="1" customWidth="1"/>
    <col min="10" max="10" width="8.85546875" style="4"/>
    <col min="11" max="11" width="14.5703125" style="68" bestFit="1" customWidth="1"/>
    <col min="12" max="12" width="12.5703125" style="68" customWidth="1"/>
    <col min="13" max="13" width="11.5703125" style="4" customWidth="1"/>
    <col min="14" max="16384" width="8.85546875" style="4"/>
  </cols>
  <sheetData>
    <row r="1" spans="1:11" ht="1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</row>
    <row r="2" spans="1:11" ht="15" customHeight="1" x14ac:dyDescent="0.25">
      <c r="A2" s="75"/>
      <c r="B2" s="75"/>
      <c r="C2" s="75"/>
      <c r="D2" s="75"/>
      <c r="E2" s="75"/>
      <c r="F2" s="75"/>
      <c r="G2" s="75"/>
      <c r="H2" s="75"/>
    </row>
    <row r="3" spans="1:11" x14ac:dyDescent="0.25">
      <c r="A3" s="82"/>
      <c r="B3" s="82"/>
      <c r="C3" s="8"/>
      <c r="D3" s="8"/>
      <c r="E3" s="18"/>
      <c r="F3" s="8"/>
      <c r="G3" s="8"/>
    </row>
    <row r="4" spans="1:11" x14ac:dyDescent="0.25">
      <c r="A4" s="82"/>
      <c r="B4" s="82"/>
      <c r="C4" s="8"/>
      <c r="D4" s="63" t="s">
        <v>62</v>
      </c>
      <c r="E4" s="63" t="s">
        <v>1</v>
      </c>
      <c r="F4" s="79" t="s">
        <v>2</v>
      </c>
      <c r="G4" s="79"/>
      <c r="H4" s="79"/>
    </row>
    <row r="5" spans="1:11" x14ac:dyDescent="0.25">
      <c r="A5" s="82"/>
      <c r="B5" s="82"/>
      <c r="C5" s="8"/>
      <c r="D5" s="44"/>
      <c r="E5" s="67"/>
      <c r="F5" s="81"/>
      <c r="G5" s="81"/>
      <c r="H5" s="81"/>
    </row>
    <row r="6" spans="1:11" x14ac:dyDescent="0.25">
      <c r="A6" s="82"/>
      <c r="B6" s="82"/>
      <c r="C6" s="8"/>
      <c r="D6" s="8"/>
      <c r="E6" s="18"/>
      <c r="F6" s="8"/>
      <c r="G6" s="8"/>
    </row>
    <row r="7" spans="1:11" ht="15.75" thickBot="1" x14ac:dyDescent="0.3">
      <c r="A7" s="19" t="s">
        <v>80</v>
      </c>
      <c r="B7" s="66"/>
      <c r="C7" s="66"/>
      <c r="D7" s="66"/>
      <c r="E7" s="66"/>
      <c r="F7" s="66"/>
      <c r="G7" s="66"/>
      <c r="H7" s="66"/>
      <c r="I7" s="66"/>
    </row>
    <row r="8" spans="1:11" ht="15.75" thickBot="1" x14ac:dyDescent="0.3">
      <c r="A8" s="19" t="s">
        <v>55</v>
      </c>
      <c r="B8" s="64"/>
      <c r="C8" s="64"/>
      <c r="D8" s="64"/>
      <c r="E8" s="64"/>
      <c r="F8" s="64"/>
      <c r="G8" s="64"/>
      <c r="H8" s="64"/>
      <c r="I8" s="64"/>
    </row>
    <row r="9" spans="1:11" ht="15.75" thickBot="1" x14ac:dyDescent="0.3">
      <c r="A9" s="19" t="s">
        <v>56</v>
      </c>
      <c r="B9" s="65"/>
      <c r="C9" s="65"/>
      <c r="D9" s="65"/>
      <c r="E9" s="65"/>
      <c r="F9" s="65"/>
      <c r="G9" s="65"/>
      <c r="H9" s="65"/>
      <c r="I9" s="65"/>
    </row>
    <row r="10" spans="1:11" ht="15.75" thickBot="1" x14ac:dyDescent="0.3">
      <c r="A10" s="19" t="s">
        <v>58</v>
      </c>
      <c r="B10" s="65"/>
      <c r="C10" s="65"/>
      <c r="D10" s="65"/>
      <c r="E10" s="65"/>
      <c r="F10" s="65"/>
      <c r="G10" s="65"/>
      <c r="H10" s="65"/>
      <c r="I10" s="65"/>
    </row>
    <row r="11" spans="1:11" ht="15.75" thickBot="1" x14ac:dyDescent="0.3">
      <c r="A11" s="19" t="s">
        <v>59</v>
      </c>
      <c r="B11" s="65"/>
      <c r="C11" s="65"/>
      <c r="D11" s="65"/>
      <c r="E11" s="65"/>
      <c r="F11" s="65"/>
      <c r="G11" s="65"/>
      <c r="H11" s="65"/>
      <c r="I11" s="65"/>
    </row>
    <row r="12" spans="1:11" ht="15.75" thickBot="1" x14ac:dyDescent="0.3">
      <c r="A12" s="19" t="s">
        <v>65</v>
      </c>
      <c r="B12" s="65"/>
      <c r="C12" s="65"/>
      <c r="D12" s="65"/>
      <c r="E12" s="65"/>
      <c r="F12" s="65"/>
      <c r="G12" s="65"/>
      <c r="H12" s="65"/>
      <c r="I12" s="65"/>
    </row>
    <row r="13" spans="1:11" ht="15.75" thickBot="1" x14ac:dyDescent="0.3">
      <c r="A13" s="19" t="s">
        <v>60</v>
      </c>
      <c r="B13" s="65"/>
      <c r="C13" s="65"/>
      <c r="D13" s="65"/>
      <c r="E13" s="65"/>
      <c r="F13" s="65"/>
      <c r="G13" s="65"/>
      <c r="H13" s="65"/>
      <c r="I13" s="65"/>
    </row>
    <row r="14" spans="1:11" ht="15.75" thickBot="1" x14ac:dyDescent="0.3">
      <c r="A14" s="20" t="s">
        <v>61</v>
      </c>
      <c r="B14" s="65"/>
      <c r="C14" s="65"/>
      <c r="D14" s="65"/>
      <c r="E14" s="65"/>
      <c r="F14" s="65"/>
      <c r="G14" s="65"/>
      <c r="H14" s="65"/>
      <c r="I14" s="65"/>
      <c r="K14" s="68" t="s">
        <v>234</v>
      </c>
    </row>
    <row r="15" spans="1:11" ht="15.75" thickBot="1" x14ac:dyDescent="0.3">
      <c r="A15" s="19" t="s">
        <v>57</v>
      </c>
      <c r="B15" s="65"/>
      <c r="C15" s="65"/>
      <c r="D15" s="65"/>
      <c r="E15" s="65"/>
      <c r="F15" s="65"/>
      <c r="G15" s="65"/>
      <c r="H15" s="65"/>
      <c r="I15" s="65"/>
    </row>
    <row r="16" spans="1:11" x14ac:dyDescent="0.25">
      <c r="A16" s="8"/>
      <c r="B16" s="8"/>
      <c r="C16" s="8"/>
      <c r="D16" s="8"/>
      <c r="E16" s="18"/>
      <c r="F16" s="8"/>
      <c r="G16" s="8"/>
    </row>
    <row r="17" spans="1:18" x14ac:dyDescent="0.25">
      <c r="A17" s="37" t="s">
        <v>3</v>
      </c>
      <c r="B17" s="37"/>
      <c r="C17" s="37" t="s">
        <v>4</v>
      </c>
      <c r="D17" s="37" t="s">
        <v>5</v>
      </c>
      <c r="E17" s="37" t="s">
        <v>79</v>
      </c>
      <c r="F17" s="79" t="s">
        <v>6</v>
      </c>
      <c r="G17" s="79"/>
    </row>
    <row r="18" spans="1:18" x14ac:dyDescent="0.25">
      <c r="A18" s="30" t="s">
        <v>235</v>
      </c>
      <c r="B18" s="30"/>
      <c r="C18" s="31"/>
      <c r="D18" s="31"/>
      <c r="E18" s="31"/>
      <c r="F18" s="80"/>
      <c r="G18" s="80"/>
    </row>
    <row r="19" spans="1:18" x14ac:dyDescent="0.25">
      <c r="A19" s="8"/>
      <c r="B19" s="8"/>
      <c r="C19" s="8"/>
      <c r="D19" s="8"/>
      <c r="E19" s="18"/>
      <c r="F19" s="8"/>
      <c r="G19" s="8"/>
      <c r="M19" s="21"/>
      <c r="N19" s="22"/>
      <c r="O19" s="22"/>
    </row>
    <row r="20" spans="1:18" x14ac:dyDescent="0.25">
      <c r="A20" s="37" t="s">
        <v>52</v>
      </c>
      <c r="B20" s="79" t="s">
        <v>7</v>
      </c>
      <c r="C20" s="79"/>
      <c r="D20" s="79"/>
      <c r="E20" s="37" t="s">
        <v>8</v>
      </c>
      <c r="F20" s="42" t="s">
        <v>15</v>
      </c>
      <c r="G20" s="42" t="s">
        <v>9</v>
      </c>
      <c r="H20" s="42" t="s">
        <v>16</v>
      </c>
      <c r="I20" s="42" t="s">
        <v>187</v>
      </c>
      <c r="J20" s="23"/>
      <c r="M20" s="68"/>
      <c r="N20" s="22"/>
      <c r="O20" s="22"/>
    </row>
    <row r="21" spans="1:18" x14ac:dyDescent="0.25">
      <c r="A21" s="33" t="s">
        <v>81</v>
      </c>
      <c r="B21" s="34" t="s">
        <v>31</v>
      </c>
      <c r="C21" s="34"/>
      <c r="D21" s="34"/>
      <c r="E21" s="35">
        <v>0</v>
      </c>
      <c r="F21" s="62">
        <v>23.890304978877314</v>
      </c>
      <c r="G21" s="43">
        <f t="shared" ref="G21:G65" si="0">IF(OR(E21="",F21=""),"0",F21*E21)</f>
        <v>0</v>
      </c>
      <c r="H21" s="44">
        <v>95030099</v>
      </c>
      <c r="I21" s="34" t="s">
        <v>182</v>
      </c>
      <c r="J21" s="22"/>
      <c r="K21" s="73"/>
      <c r="M21" s="68"/>
      <c r="N21" s="22"/>
      <c r="O21" s="22"/>
    </row>
    <row r="22" spans="1:18" x14ac:dyDescent="0.25">
      <c r="A22" s="33" t="s">
        <v>82</v>
      </c>
      <c r="B22" s="34" t="s">
        <v>32</v>
      </c>
      <c r="C22" s="34"/>
      <c r="D22" s="34"/>
      <c r="E22" s="35">
        <v>0</v>
      </c>
      <c r="F22" s="62">
        <v>30.735457468315978</v>
      </c>
      <c r="G22" s="43">
        <f t="shared" si="0"/>
        <v>0</v>
      </c>
      <c r="H22" s="44">
        <v>95030099</v>
      </c>
      <c r="I22" s="34" t="s">
        <v>182</v>
      </c>
      <c r="J22" s="22"/>
      <c r="K22" s="73"/>
      <c r="M22" s="68"/>
      <c r="N22" s="22"/>
      <c r="O22" s="22"/>
    </row>
    <row r="23" spans="1:18" x14ac:dyDescent="0.25">
      <c r="A23" s="33" t="s">
        <v>83</v>
      </c>
      <c r="B23" s="34" t="s">
        <v>33</v>
      </c>
      <c r="C23" s="34"/>
      <c r="D23" s="34"/>
      <c r="E23" s="35">
        <v>0</v>
      </c>
      <c r="F23" s="62">
        <v>36.827124134982647</v>
      </c>
      <c r="G23" s="43">
        <f t="shared" si="0"/>
        <v>0</v>
      </c>
      <c r="H23" s="44">
        <v>95030099</v>
      </c>
      <c r="I23" s="34" t="s">
        <v>183</v>
      </c>
      <c r="J23" s="22"/>
      <c r="K23" s="73"/>
      <c r="M23" s="68"/>
      <c r="N23" s="22"/>
      <c r="O23" s="22"/>
    </row>
    <row r="24" spans="1:18" x14ac:dyDescent="0.25">
      <c r="A24" s="33" t="s">
        <v>84</v>
      </c>
      <c r="B24" s="34" t="s">
        <v>34</v>
      </c>
      <c r="C24" s="34"/>
      <c r="D24" s="34"/>
      <c r="E24" s="35">
        <v>0</v>
      </c>
      <c r="F24" s="62">
        <v>30.735457468315978</v>
      </c>
      <c r="G24" s="43">
        <f t="shared" si="0"/>
        <v>0</v>
      </c>
      <c r="H24" s="44">
        <v>95030099</v>
      </c>
      <c r="I24" s="34" t="s">
        <v>184</v>
      </c>
      <c r="J24" s="22"/>
      <c r="K24" s="73"/>
      <c r="M24" s="68"/>
      <c r="N24" s="22"/>
      <c r="O24" s="22"/>
    </row>
    <row r="25" spans="1:18" x14ac:dyDescent="0.25">
      <c r="A25" s="33" t="s">
        <v>85</v>
      </c>
      <c r="B25" s="34" t="s">
        <v>35</v>
      </c>
      <c r="C25" s="34"/>
      <c r="D25" s="34"/>
      <c r="E25" s="35">
        <v>0</v>
      </c>
      <c r="F25" s="62">
        <v>20.467728734157991</v>
      </c>
      <c r="G25" s="43">
        <f t="shared" si="0"/>
        <v>0</v>
      </c>
      <c r="H25" s="44">
        <v>95030099</v>
      </c>
      <c r="I25" s="34" t="s">
        <v>184</v>
      </c>
      <c r="J25" s="22"/>
      <c r="K25" s="73"/>
      <c r="M25" s="68"/>
      <c r="N25" s="22"/>
      <c r="O25" s="22"/>
    </row>
    <row r="26" spans="1:18" x14ac:dyDescent="0.25">
      <c r="A26" s="33" t="s">
        <v>86</v>
      </c>
      <c r="B26" s="34" t="s">
        <v>36</v>
      </c>
      <c r="C26" s="34"/>
      <c r="D26" s="34"/>
      <c r="E26" s="35">
        <v>0</v>
      </c>
      <c r="F26" s="62">
        <v>20.467728734157991</v>
      </c>
      <c r="G26" s="43">
        <f t="shared" si="0"/>
        <v>0</v>
      </c>
      <c r="H26" s="44">
        <v>95030099</v>
      </c>
      <c r="I26" s="34" t="s">
        <v>184</v>
      </c>
      <c r="J26" s="22"/>
      <c r="K26" s="73"/>
      <c r="M26" s="68"/>
      <c r="N26" s="22"/>
      <c r="O26" s="22"/>
    </row>
    <row r="27" spans="1:18" x14ac:dyDescent="0.25">
      <c r="A27" s="33" t="s">
        <v>87</v>
      </c>
      <c r="B27" s="34" t="s">
        <v>37</v>
      </c>
      <c r="C27" s="34"/>
      <c r="D27" s="34"/>
      <c r="E27" s="35">
        <v>0</v>
      </c>
      <c r="F27" s="62">
        <v>30.735457468315978</v>
      </c>
      <c r="G27" s="43">
        <f t="shared" si="0"/>
        <v>0</v>
      </c>
      <c r="H27" s="44">
        <v>95030099</v>
      </c>
      <c r="I27" s="34" t="s">
        <v>182</v>
      </c>
      <c r="J27" s="22"/>
      <c r="K27" s="73"/>
      <c r="M27" s="68"/>
      <c r="N27" s="22"/>
      <c r="O27" s="22"/>
    </row>
    <row r="28" spans="1:18" x14ac:dyDescent="0.25">
      <c r="A28" s="33" t="s">
        <v>88</v>
      </c>
      <c r="B28" s="34" t="s">
        <v>78</v>
      </c>
      <c r="C28" s="34"/>
      <c r="D28" s="34"/>
      <c r="E28" s="35">
        <v>0</v>
      </c>
      <c r="F28" s="62">
        <v>242.97276076492844</v>
      </c>
      <c r="G28" s="43">
        <f t="shared" si="0"/>
        <v>0</v>
      </c>
      <c r="H28" s="44">
        <v>95030099</v>
      </c>
      <c r="I28" s="34" t="s">
        <v>182</v>
      </c>
      <c r="J28" s="22"/>
      <c r="K28" s="73"/>
      <c r="M28" s="68"/>
      <c r="N28" s="22"/>
      <c r="O28" s="22"/>
    </row>
    <row r="29" spans="1:18" x14ac:dyDescent="0.25">
      <c r="A29" s="33" t="s">
        <v>89</v>
      </c>
      <c r="B29" s="34" t="s">
        <v>38</v>
      </c>
      <c r="C29" s="34"/>
      <c r="D29" s="34"/>
      <c r="E29" s="35">
        <v>0</v>
      </c>
      <c r="F29" s="62">
        <v>57.362581603298615</v>
      </c>
      <c r="G29" s="43">
        <f t="shared" si="0"/>
        <v>0</v>
      </c>
      <c r="H29" s="44">
        <v>95030099</v>
      </c>
      <c r="I29" s="34" t="s">
        <v>183</v>
      </c>
      <c r="J29" s="22"/>
      <c r="K29" s="73"/>
      <c r="M29" s="68"/>
      <c r="N29" s="22"/>
      <c r="O29" s="22"/>
    </row>
    <row r="30" spans="1:18" x14ac:dyDescent="0.25">
      <c r="A30" s="33" t="s">
        <v>90</v>
      </c>
      <c r="B30" s="34" t="s">
        <v>69</v>
      </c>
      <c r="C30" s="34"/>
      <c r="D30" s="34"/>
      <c r="E30" s="35">
        <v>0</v>
      </c>
      <c r="F30" s="62">
        <v>414.81748269965277</v>
      </c>
      <c r="G30" s="43">
        <f t="shared" si="0"/>
        <v>0</v>
      </c>
      <c r="H30" s="44">
        <v>95030099</v>
      </c>
      <c r="I30" s="34" t="s">
        <v>186</v>
      </c>
      <c r="J30" s="22"/>
      <c r="K30" s="73"/>
      <c r="M30" s="68"/>
      <c r="N30" s="22"/>
      <c r="O30" s="22"/>
      <c r="R30" s="24" t="s">
        <v>54</v>
      </c>
    </row>
    <row r="31" spans="1:18" x14ac:dyDescent="0.25">
      <c r="A31" s="33" t="s">
        <v>91</v>
      </c>
      <c r="B31" s="34" t="s">
        <v>39</v>
      </c>
      <c r="C31" s="34"/>
      <c r="D31" s="34"/>
      <c r="E31" s="35">
        <v>0</v>
      </c>
      <c r="F31" s="62">
        <v>30.735457468315978</v>
      </c>
      <c r="G31" s="43">
        <f t="shared" si="0"/>
        <v>0</v>
      </c>
      <c r="H31" s="44">
        <v>95030099</v>
      </c>
      <c r="I31" s="34" t="s">
        <v>183</v>
      </c>
      <c r="J31" s="22"/>
      <c r="K31" s="73"/>
      <c r="M31" s="68"/>
      <c r="N31" s="22"/>
      <c r="O31" s="22"/>
    </row>
    <row r="32" spans="1:18" x14ac:dyDescent="0.25">
      <c r="A32" s="33" t="s">
        <v>92</v>
      </c>
      <c r="B32" s="34" t="s">
        <v>40</v>
      </c>
      <c r="C32" s="34"/>
      <c r="D32" s="34"/>
      <c r="E32" s="35">
        <v>0</v>
      </c>
      <c r="F32" s="62">
        <v>57.362581603298615</v>
      </c>
      <c r="G32" s="43">
        <f t="shared" si="0"/>
        <v>0</v>
      </c>
      <c r="H32" s="44">
        <v>95030099</v>
      </c>
      <c r="I32" s="34" t="s">
        <v>183</v>
      </c>
      <c r="J32" s="22"/>
      <c r="K32" s="73"/>
      <c r="M32" s="68"/>
      <c r="N32" s="22"/>
      <c r="O32" s="22"/>
    </row>
    <row r="33" spans="1:15" x14ac:dyDescent="0.25">
      <c r="A33" s="33" t="s">
        <v>93</v>
      </c>
      <c r="B33" s="34" t="s">
        <v>41</v>
      </c>
      <c r="C33" s="34"/>
      <c r="D33" s="34"/>
      <c r="E33" s="35">
        <v>0</v>
      </c>
      <c r="F33" s="62">
        <v>51.270914936631954</v>
      </c>
      <c r="G33" s="43">
        <f t="shared" si="0"/>
        <v>0</v>
      </c>
      <c r="H33" s="44">
        <v>95030099</v>
      </c>
      <c r="I33" s="34" t="s">
        <v>185</v>
      </c>
      <c r="J33" s="22"/>
      <c r="K33" s="73"/>
      <c r="M33" s="68"/>
      <c r="N33" s="22"/>
      <c r="O33" s="22"/>
    </row>
    <row r="34" spans="1:15" x14ac:dyDescent="0.25">
      <c r="A34" s="33" t="s">
        <v>94</v>
      </c>
      <c r="B34" s="34" t="s">
        <v>42</v>
      </c>
      <c r="C34" s="34"/>
      <c r="D34" s="34"/>
      <c r="E34" s="35">
        <v>0</v>
      </c>
      <c r="F34" s="62">
        <v>23.890304978877314</v>
      </c>
      <c r="G34" s="43">
        <f t="shared" si="0"/>
        <v>0</v>
      </c>
      <c r="H34" s="44">
        <v>95030099</v>
      </c>
      <c r="I34" s="34" t="s">
        <v>182</v>
      </c>
      <c r="J34" s="22"/>
      <c r="K34" s="73"/>
      <c r="M34" s="68"/>
      <c r="N34" s="22"/>
      <c r="O34" s="22"/>
    </row>
    <row r="35" spans="1:15" x14ac:dyDescent="0.25">
      <c r="A35" s="33" t="s">
        <v>95</v>
      </c>
      <c r="B35" s="34" t="s">
        <v>43</v>
      </c>
      <c r="C35" s="34"/>
      <c r="D35" s="34"/>
      <c r="E35" s="35">
        <v>0</v>
      </c>
      <c r="F35" s="62">
        <v>30.735457468315978</v>
      </c>
      <c r="G35" s="43">
        <f t="shared" si="0"/>
        <v>0</v>
      </c>
      <c r="H35" s="44">
        <v>95030099</v>
      </c>
      <c r="I35" s="34" t="s">
        <v>182</v>
      </c>
      <c r="J35" s="22"/>
      <c r="K35" s="73"/>
      <c r="M35" s="68"/>
      <c r="N35" s="22"/>
      <c r="O35" s="22"/>
    </row>
    <row r="36" spans="1:15" x14ac:dyDescent="0.25">
      <c r="A36" s="33" t="s">
        <v>96</v>
      </c>
      <c r="B36" s="34" t="s">
        <v>44</v>
      </c>
      <c r="C36" s="34"/>
      <c r="D36" s="34"/>
      <c r="E36" s="35">
        <v>0</v>
      </c>
      <c r="F36" s="62">
        <v>51.270914936631954</v>
      </c>
      <c r="G36" s="43">
        <f t="shared" si="0"/>
        <v>0</v>
      </c>
      <c r="H36" s="44">
        <v>95030099</v>
      </c>
      <c r="I36" s="34" t="s">
        <v>185</v>
      </c>
      <c r="J36" s="22"/>
      <c r="K36" s="73"/>
      <c r="M36" s="68"/>
      <c r="N36" s="22"/>
      <c r="O36" s="22"/>
    </row>
    <row r="37" spans="1:15" x14ac:dyDescent="0.25">
      <c r="A37" s="33" t="s">
        <v>97</v>
      </c>
      <c r="B37" s="34" t="s">
        <v>45</v>
      </c>
      <c r="C37" s="34"/>
      <c r="D37" s="34"/>
      <c r="E37" s="35">
        <v>0</v>
      </c>
      <c r="F37" s="62">
        <v>30.735457468315978</v>
      </c>
      <c r="G37" s="43">
        <f t="shared" si="0"/>
        <v>0</v>
      </c>
      <c r="H37" s="44">
        <v>95030099</v>
      </c>
      <c r="I37" s="34" t="s">
        <v>183</v>
      </c>
      <c r="J37" s="22"/>
      <c r="K37" s="73"/>
      <c r="M37" s="68"/>
      <c r="N37" s="22"/>
      <c r="O37" s="22"/>
    </row>
    <row r="38" spans="1:15" x14ac:dyDescent="0.25">
      <c r="A38" s="33" t="s">
        <v>98</v>
      </c>
      <c r="B38" s="34" t="s">
        <v>17</v>
      </c>
      <c r="C38" s="34"/>
      <c r="D38" s="34"/>
      <c r="E38" s="35">
        <v>0</v>
      </c>
      <c r="F38" s="62">
        <v>30.735457468315978</v>
      </c>
      <c r="G38" s="43">
        <f t="shared" si="0"/>
        <v>0</v>
      </c>
      <c r="H38" s="44">
        <v>95030099</v>
      </c>
      <c r="I38" s="34" t="s">
        <v>183</v>
      </c>
      <c r="J38" s="22"/>
      <c r="K38" s="73"/>
      <c r="M38" s="68"/>
      <c r="N38" s="22"/>
      <c r="O38" s="22"/>
    </row>
    <row r="39" spans="1:15" x14ac:dyDescent="0.25">
      <c r="A39" s="33" t="s">
        <v>99</v>
      </c>
      <c r="B39" s="34" t="s">
        <v>18</v>
      </c>
      <c r="C39" s="34"/>
      <c r="D39" s="34"/>
      <c r="E39" s="35">
        <v>0</v>
      </c>
      <c r="F39" s="62">
        <v>23.890304978877314</v>
      </c>
      <c r="G39" s="43">
        <f t="shared" si="0"/>
        <v>0</v>
      </c>
      <c r="H39" s="44">
        <v>95030099</v>
      </c>
      <c r="I39" s="34" t="s">
        <v>182</v>
      </c>
      <c r="J39" s="22"/>
      <c r="K39" s="73"/>
      <c r="M39" s="68"/>
      <c r="N39" s="22"/>
      <c r="O39" s="22"/>
    </row>
    <row r="40" spans="1:15" x14ac:dyDescent="0.25">
      <c r="A40" s="33" t="s">
        <v>100</v>
      </c>
      <c r="B40" s="34" t="s">
        <v>19</v>
      </c>
      <c r="C40" s="34"/>
      <c r="D40" s="34"/>
      <c r="E40" s="35">
        <v>0</v>
      </c>
      <c r="F40" s="62">
        <v>57.362581603298615</v>
      </c>
      <c r="G40" s="43">
        <f t="shared" si="0"/>
        <v>0</v>
      </c>
      <c r="H40" s="44">
        <v>95030099</v>
      </c>
      <c r="I40" s="34" t="s">
        <v>185</v>
      </c>
      <c r="J40" s="22"/>
      <c r="K40" s="73"/>
      <c r="M40" s="68"/>
      <c r="N40" s="22"/>
      <c r="O40" s="22"/>
    </row>
    <row r="41" spans="1:15" x14ac:dyDescent="0.25">
      <c r="A41" s="33" t="s">
        <v>101</v>
      </c>
      <c r="B41" s="34" t="s">
        <v>70</v>
      </c>
      <c r="C41" s="34"/>
      <c r="D41" s="34"/>
      <c r="E41" s="35">
        <v>0</v>
      </c>
      <c r="F41" s="62">
        <v>30.735457468315978</v>
      </c>
      <c r="G41" s="43">
        <f t="shared" si="0"/>
        <v>0</v>
      </c>
      <c r="H41" s="44">
        <v>95030099</v>
      </c>
      <c r="I41" s="34" t="s">
        <v>183</v>
      </c>
      <c r="J41" s="22"/>
      <c r="K41" s="73"/>
      <c r="M41" s="68"/>
      <c r="N41" s="22"/>
      <c r="O41" s="22"/>
    </row>
    <row r="42" spans="1:15" x14ac:dyDescent="0.25">
      <c r="A42" s="33" t="s">
        <v>102</v>
      </c>
      <c r="B42" s="34" t="s">
        <v>28</v>
      </c>
      <c r="C42" s="34"/>
      <c r="D42" s="34"/>
      <c r="E42" s="35">
        <v>0</v>
      </c>
      <c r="F42" s="62">
        <v>30.735457468315978</v>
      </c>
      <c r="G42" s="43">
        <f>IF(OR(E42="",F42=""),"0",F42*E42)</f>
        <v>0</v>
      </c>
      <c r="H42" s="44">
        <v>95030099</v>
      </c>
      <c r="I42" s="34" t="s">
        <v>183</v>
      </c>
      <c r="J42" s="22"/>
      <c r="K42" s="73"/>
      <c r="M42" s="68"/>
      <c r="N42" s="22"/>
      <c r="O42" s="22"/>
    </row>
    <row r="43" spans="1:15" x14ac:dyDescent="0.25">
      <c r="A43" s="33" t="s">
        <v>103</v>
      </c>
      <c r="B43" s="34" t="s">
        <v>71</v>
      </c>
      <c r="C43" s="34"/>
      <c r="D43" s="34"/>
      <c r="E43" s="35">
        <v>0</v>
      </c>
      <c r="F43" s="62">
        <v>30.735457468315978</v>
      </c>
      <c r="G43" s="43">
        <f t="shared" si="0"/>
        <v>0</v>
      </c>
      <c r="H43" s="44">
        <v>95030099</v>
      </c>
      <c r="I43" s="34" t="s">
        <v>183</v>
      </c>
      <c r="J43" s="22"/>
      <c r="K43" s="73"/>
      <c r="M43" s="68"/>
      <c r="N43" s="22"/>
      <c r="O43" s="22"/>
    </row>
    <row r="44" spans="1:15" x14ac:dyDescent="0.25">
      <c r="A44" s="33" t="s">
        <v>104</v>
      </c>
      <c r="B44" s="34" t="s">
        <v>72</v>
      </c>
      <c r="C44" s="34"/>
      <c r="D44" s="34"/>
      <c r="E44" s="35">
        <v>0</v>
      </c>
      <c r="F44" s="62">
        <v>30.735457468315978</v>
      </c>
      <c r="G44" s="43">
        <f t="shared" si="0"/>
        <v>0</v>
      </c>
      <c r="H44" s="44">
        <v>95030099</v>
      </c>
      <c r="I44" s="34" t="s">
        <v>181</v>
      </c>
      <c r="J44" s="22"/>
      <c r="K44" s="73"/>
      <c r="M44" s="68"/>
      <c r="N44" s="22"/>
      <c r="O44" s="22"/>
    </row>
    <row r="45" spans="1:15" x14ac:dyDescent="0.25">
      <c r="A45" s="33" t="s">
        <v>105</v>
      </c>
      <c r="B45" s="34" t="s">
        <v>20</v>
      </c>
      <c r="C45" s="34"/>
      <c r="D45" s="34"/>
      <c r="E45" s="35">
        <v>0</v>
      </c>
      <c r="F45" s="62">
        <v>30.735457468315978</v>
      </c>
      <c r="G45" s="43">
        <f t="shared" si="0"/>
        <v>0</v>
      </c>
      <c r="H45" s="44">
        <v>95030099</v>
      </c>
      <c r="I45" s="34" t="s">
        <v>181</v>
      </c>
      <c r="J45" s="22"/>
      <c r="K45" s="73"/>
      <c r="M45" s="68"/>
      <c r="N45" s="22"/>
      <c r="O45" s="22"/>
    </row>
    <row r="46" spans="1:15" x14ac:dyDescent="0.25">
      <c r="A46" s="33" t="s">
        <v>106</v>
      </c>
      <c r="B46" s="34" t="s">
        <v>73</v>
      </c>
      <c r="C46" s="34"/>
      <c r="D46" s="34"/>
      <c r="E46" s="35">
        <v>0</v>
      </c>
      <c r="F46" s="62">
        <v>30.735457468315978</v>
      </c>
      <c r="G46" s="43">
        <f t="shared" si="0"/>
        <v>0</v>
      </c>
      <c r="H46" s="44">
        <v>95030099</v>
      </c>
      <c r="I46" s="34" t="s">
        <v>183</v>
      </c>
      <c r="J46" s="22"/>
      <c r="K46" s="73"/>
      <c r="M46" s="68"/>
      <c r="N46" s="22"/>
      <c r="O46" s="22"/>
    </row>
    <row r="47" spans="1:15" x14ac:dyDescent="0.25">
      <c r="A47" s="33" t="s">
        <v>107</v>
      </c>
      <c r="B47" s="34" t="s">
        <v>74</v>
      </c>
      <c r="C47" s="34"/>
      <c r="D47" s="34"/>
      <c r="E47" s="35">
        <v>0</v>
      </c>
      <c r="F47" s="62">
        <v>30.735457468315978</v>
      </c>
      <c r="G47" s="43">
        <f t="shared" si="0"/>
        <v>0</v>
      </c>
      <c r="H47" s="44">
        <v>95030099</v>
      </c>
      <c r="I47" s="34" t="s">
        <v>181</v>
      </c>
      <c r="J47" s="22"/>
      <c r="K47" s="73"/>
      <c r="M47" s="68"/>
      <c r="N47" s="22"/>
      <c r="O47" s="22"/>
    </row>
    <row r="48" spans="1:15" x14ac:dyDescent="0.25">
      <c r="A48" s="33" t="s">
        <v>108</v>
      </c>
      <c r="B48" s="34" t="s">
        <v>21</v>
      </c>
      <c r="C48" s="34"/>
      <c r="D48" s="34"/>
      <c r="E48" s="35">
        <v>0</v>
      </c>
      <c r="F48" s="62">
        <v>51.270914936631954</v>
      </c>
      <c r="G48" s="43">
        <f t="shared" si="0"/>
        <v>0</v>
      </c>
      <c r="H48" s="44">
        <v>95030099</v>
      </c>
      <c r="I48" s="34" t="s">
        <v>181</v>
      </c>
      <c r="J48" s="22"/>
      <c r="K48" s="73"/>
      <c r="M48" s="68"/>
      <c r="N48" s="22"/>
      <c r="O48" s="22"/>
    </row>
    <row r="49" spans="1:15" x14ac:dyDescent="0.25">
      <c r="A49" s="33" t="s">
        <v>109</v>
      </c>
      <c r="B49" s="34" t="s">
        <v>22</v>
      </c>
      <c r="C49" s="34"/>
      <c r="D49" s="34"/>
      <c r="E49" s="35">
        <v>0</v>
      </c>
      <c r="F49" s="62">
        <v>30.735457468315978</v>
      </c>
      <c r="G49" s="43">
        <f t="shared" si="0"/>
        <v>0</v>
      </c>
      <c r="H49" s="44">
        <v>95030099</v>
      </c>
      <c r="I49" s="34" t="s">
        <v>185</v>
      </c>
      <c r="J49" s="22"/>
      <c r="K49" s="73"/>
      <c r="M49" s="68"/>
      <c r="N49" s="22"/>
      <c r="O49" s="22"/>
    </row>
    <row r="50" spans="1:15" x14ac:dyDescent="0.25">
      <c r="A50" s="33" t="s">
        <v>110</v>
      </c>
      <c r="B50" s="34" t="s">
        <v>75</v>
      </c>
      <c r="C50" s="34"/>
      <c r="D50" s="34"/>
      <c r="E50" s="35">
        <v>0</v>
      </c>
      <c r="F50" s="62">
        <v>36.827124134982647</v>
      </c>
      <c r="G50" s="43">
        <f t="shared" si="0"/>
        <v>0</v>
      </c>
      <c r="H50" s="44">
        <v>95030099</v>
      </c>
      <c r="I50" s="34" t="s">
        <v>185</v>
      </c>
      <c r="J50" s="22"/>
      <c r="K50" s="73"/>
      <c r="M50" s="68"/>
      <c r="N50" s="22"/>
      <c r="O50" s="22"/>
    </row>
    <row r="51" spans="1:15" x14ac:dyDescent="0.25">
      <c r="A51" s="33" t="s">
        <v>111</v>
      </c>
      <c r="B51" s="34" t="s">
        <v>77</v>
      </c>
      <c r="C51" s="34"/>
      <c r="D51" s="34"/>
      <c r="E51" s="35">
        <v>0</v>
      </c>
      <c r="F51" s="62">
        <v>414.81748269965277</v>
      </c>
      <c r="G51" s="43">
        <f t="shared" si="0"/>
        <v>0</v>
      </c>
      <c r="H51" s="44">
        <v>95030099</v>
      </c>
      <c r="I51" s="34" t="s">
        <v>186</v>
      </c>
      <c r="J51" s="22"/>
      <c r="K51" s="73"/>
      <c r="M51" s="68"/>
      <c r="N51" s="22"/>
      <c r="O51" s="22"/>
    </row>
    <row r="52" spans="1:15" x14ac:dyDescent="0.25">
      <c r="A52" s="33" t="s">
        <v>112</v>
      </c>
      <c r="B52" s="34" t="s">
        <v>23</v>
      </c>
      <c r="C52" s="34"/>
      <c r="D52" s="34"/>
      <c r="E52" s="35">
        <v>0</v>
      </c>
      <c r="F52" s="62">
        <v>30.735457468315978</v>
      </c>
      <c r="G52" s="43">
        <f t="shared" si="0"/>
        <v>0</v>
      </c>
      <c r="H52" s="44">
        <v>95030099</v>
      </c>
      <c r="I52" s="34" t="s">
        <v>183</v>
      </c>
      <c r="J52" s="22"/>
      <c r="K52" s="73"/>
      <c r="M52" s="68"/>
      <c r="N52" s="22"/>
      <c r="O52" s="22"/>
    </row>
    <row r="53" spans="1:15" x14ac:dyDescent="0.25">
      <c r="A53" s="33" t="s">
        <v>113</v>
      </c>
      <c r="B53" s="34" t="s">
        <v>24</v>
      </c>
      <c r="C53" s="34"/>
      <c r="D53" s="34"/>
      <c r="E53" s="35">
        <v>0</v>
      </c>
      <c r="F53" s="62">
        <v>30.735457468315978</v>
      </c>
      <c r="G53" s="43">
        <f t="shared" si="0"/>
        <v>0</v>
      </c>
      <c r="H53" s="44">
        <v>95030099</v>
      </c>
      <c r="I53" s="34" t="s">
        <v>183</v>
      </c>
      <c r="J53" s="22"/>
      <c r="K53" s="73"/>
      <c r="M53" s="68"/>
      <c r="N53" s="22"/>
      <c r="O53" s="22"/>
    </row>
    <row r="54" spans="1:15" x14ac:dyDescent="0.25">
      <c r="A54" s="33" t="s">
        <v>114</v>
      </c>
      <c r="B54" s="34" t="s">
        <v>25</v>
      </c>
      <c r="C54" s="34"/>
      <c r="D54" s="34"/>
      <c r="E54" s="35">
        <v>0</v>
      </c>
      <c r="F54" s="62">
        <v>43.007026047743061</v>
      </c>
      <c r="G54" s="43">
        <f t="shared" si="0"/>
        <v>0</v>
      </c>
      <c r="H54" s="44">
        <v>95030099</v>
      </c>
      <c r="I54" s="34" t="s">
        <v>183</v>
      </c>
      <c r="J54" s="22"/>
      <c r="K54" s="73"/>
      <c r="M54" s="68"/>
      <c r="N54" s="22"/>
      <c r="O54" s="22"/>
    </row>
    <row r="55" spans="1:15" x14ac:dyDescent="0.25">
      <c r="A55" s="33" t="s">
        <v>115</v>
      </c>
      <c r="B55" s="34" t="s">
        <v>26</v>
      </c>
      <c r="C55" s="34"/>
      <c r="D55" s="34"/>
      <c r="E55" s="35">
        <v>0</v>
      </c>
      <c r="F55" s="62">
        <v>20.467728734157991</v>
      </c>
      <c r="G55" s="43">
        <f t="shared" si="0"/>
        <v>0</v>
      </c>
      <c r="H55" s="44">
        <v>95030099</v>
      </c>
      <c r="I55" s="34" t="s">
        <v>184</v>
      </c>
      <c r="J55" s="22"/>
      <c r="K55" s="73"/>
      <c r="M55" s="68"/>
      <c r="N55" s="22"/>
      <c r="O55" s="22"/>
    </row>
    <row r="56" spans="1:15" x14ac:dyDescent="0.25">
      <c r="A56" s="33" t="s">
        <v>116</v>
      </c>
      <c r="B56" s="34" t="s">
        <v>27</v>
      </c>
      <c r="C56" s="34"/>
      <c r="D56" s="34"/>
      <c r="E56" s="35">
        <v>0</v>
      </c>
      <c r="F56" s="62">
        <v>23.890304978877314</v>
      </c>
      <c r="G56" s="43">
        <f t="shared" si="0"/>
        <v>0</v>
      </c>
      <c r="H56" s="44">
        <v>95030099</v>
      </c>
      <c r="I56" s="34" t="s">
        <v>183</v>
      </c>
      <c r="J56" s="22"/>
      <c r="K56" s="73"/>
      <c r="M56" s="68"/>
      <c r="N56" s="22"/>
      <c r="O56" s="22"/>
    </row>
    <row r="57" spans="1:15" x14ac:dyDescent="0.25">
      <c r="A57" s="33" t="s">
        <v>117</v>
      </c>
      <c r="B57" s="34" t="s">
        <v>29</v>
      </c>
      <c r="C57" s="34"/>
      <c r="D57" s="34"/>
      <c r="E57" s="35">
        <v>0</v>
      </c>
      <c r="F57" s="62">
        <v>30.735457468315978</v>
      </c>
      <c r="G57" s="43">
        <f t="shared" si="0"/>
        <v>0</v>
      </c>
      <c r="H57" s="44">
        <v>95030099</v>
      </c>
      <c r="I57" s="34" t="s">
        <v>185</v>
      </c>
      <c r="J57" s="22"/>
      <c r="K57" s="73"/>
      <c r="M57" s="68"/>
      <c r="N57" s="22"/>
      <c r="O57" s="22"/>
    </row>
    <row r="58" spans="1:15" x14ac:dyDescent="0.25">
      <c r="A58" s="33" t="s">
        <v>118</v>
      </c>
      <c r="B58" s="34" t="s">
        <v>30</v>
      </c>
      <c r="C58" s="34"/>
      <c r="D58" s="34"/>
      <c r="E58" s="35">
        <v>0</v>
      </c>
      <c r="F58" s="62">
        <v>20.467728734157991</v>
      </c>
      <c r="G58" s="43">
        <f t="shared" si="0"/>
        <v>0</v>
      </c>
      <c r="H58" s="44">
        <v>95030099</v>
      </c>
      <c r="I58" s="34" t="s">
        <v>184</v>
      </c>
      <c r="J58" s="22"/>
      <c r="K58" s="73"/>
      <c r="M58" s="68"/>
      <c r="N58" s="22"/>
      <c r="O58" s="22"/>
    </row>
    <row r="59" spans="1:15" x14ac:dyDescent="0.25">
      <c r="A59" s="33" t="s">
        <v>119</v>
      </c>
      <c r="B59" s="34" t="s">
        <v>46</v>
      </c>
      <c r="C59" s="34"/>
      <c r="D59" s="34"/>
      <c r="E59" s="35">
        <v>0</v>
      </c>
      <c r="F59" s="62">
        <v>23.890304978877314</v>
      </c>
      <c r="G59" s="43">
        <f t="shared" si="0"/>
        <v>0</v>
      </c>
      <c r="H59" s="44">
        <v>95030099</v>
      </c>
      <c r="I59" s="34" t="s">
        <v>182</v>
      </c>
      <c r="J59" s="22"/>
      <c r="K59" s="73"/>
      <c r="M59" s="68"/>
      <c r="N59" s="22"/>
      <c r="O59" s="22"/>
    </row>
    <row r="60" spans="1:15" x14ac:dyDescent="0.25">
      <c r="A60" s="33" t="s">
        <v>120</v>
      </c>
      <c r="B60" s="34" t="s">
        <v>47</v>
      </c>
      <c r="C60" s="34"/>
      <c r="D60" s="34"/>
      <c r="E60" s="35">
        <v>0</v>
      </c>
      <c r="F60" s="62">
        <v>96.072385428819473</v>
      </c>
      <c r="G60" s="43">
        <f t="shared" si="0"/>
        <v>0</v>
      </c>
      <c r="H60" s="44">
        <v>95030099</v>
      </c>
      <c r="I60" s="34" t="s">
        <v>184</v>
      </c>
      <c r="J60" s="22"/>
      <c r="K60" s="73"/>
      <c r="M60" s="68"/>
      <c r="N60" s="22"/>
      <c r="O60" s="22"/>
    </row>
    <row r="61" spans="1:15" x14ac:dyDescent="0.25">
      <c r="A61" s="33" t="s">
        <v>121</v>
      </c>
      <c r="B61" s="34" t="s">
        <v>48</v>
      </c>
      <c r="C61" s="34"/>
      <c r="D61" s="34"/>
      <c r="E61" s="35">
        <v>0</v>
      </c>
      <c r="F61" s="62">
        <v>71.529248269965294</v>
      </c>
      <c r="G61" s="43">
        <f t="shared" si="0"/>
        <v>0</v>
      </c>
      <c r="H61" s="44">
        <v>95030099</v>
      </c>
      <c r="I61" s="34" t="s">
        <v>182</v>
      </c>
      <c r="J61" s="22"/>
      <c r="K61" s="73"/>
      <c r="M61" s="68"/>
      <c r="N61" s="22"/>
      <c r="O61" s="22"/>
    </row>
    <row r="62" spans="1:15" x14ac:dyDescent="0.25">
      <c r="A62" s="33" t="s">
        <v>122</v>
      </c>
      <c r="B62" s="34" t="s">
        <v>76</v>
      </c>
      <c r="C62" s="34"/>
      <c r="D62" s="34"/>
      <c r="E62" s="35">
        <v>0</v>
      </c>
      <c r="F62" s="62">
        <v>163.66977085763892</v>
      </c>
      <c r="G62" s="43">
        <f t="shared" si="0"/>
        <v>0</v>
      </c>
      <c r="H62" s="44">
        <v>95030099</v>
      </c>
      <c r="I62" s="34" t="s">
        <v>182</v>
      </c>
      <c r="J62" s="22"/>
      <c r="K62" s="73"/>
      <c r="M62" s="68"/>
    </row>
    <row r="63" spans="1:15" x14ac:dyDescent="0.25">
      <c r="A63" s="33" t="s">
        <v>123</v>
      </c>
      <c r="B63" s="34" t="s">
        <v>49</v>
      </c>
      <c r="C63" s="34"/>
      <c r="D63" s="34"/>
      <c r="E63" s="35">
        <v>0</v>
      </c>
      <c r="F63" s="62">
        <v>20.467728734157991</v>
      </c>
      <c r="G63" s="43">
        <f t="shared" si="0"/>
        <v>0</v>
      </c>
      <c r="H63" s="44">
        <v>95030099</v>
      </c>
      <c r="I63" s="34" t="s">
        <v>184</v>
      </c>
      <c r="J63" s="22"/>
      <c r="K63" s="73"/>
      <c r="M63" s="68"/>
    </row>
    <row r="64" spans="1:15" x14ac:dyDescent="0.25">
      <c r="A64" s="33" t="s">
        <v>124</v>
      </c>
      <c r="B64" s="34" t="s">
        <v>50</v>
      </c>
      <c r="C64" s="34"/>
      <c r="D64" s="34"/>
      <c r="E64" s="35">
        <v>0</v>
      </c>
      <c r="F64" s="62">
        <v>30.735457468315978</v>
      </c>
      <c r="G64" s="43">
        <f t="shared" si="0"/>
        <v>0</v>
      </c>
      <c r="H64" s="44">
        <v>95030099</v>
      </c>
      <c r="I64" s="34" t="s">
        <v>183</v>
      </c>
      <c r="J64" s="22"/>
      <c r="K64" s="73"/>
      <c r="M64" s="68"/>
    </row>
    <row r="65" spans="1:13" x14ac:dyDescent="0.25">
      <c r="A65" s="33" t="s">
        <v>125</v>
      </c>
      <c r="B65" s="34" t="s">
        <v>51</v>
      </c>
      <c r="C65" s="34"/>
      <c r="D65" s="34"/>
      <c r="E65" s="35">
        <v>0</v>
      </c>
      <c r="F65" s="62">
        <v>96.072385428819473</v>
      </c>
      <c r="G65" s="43">
        <f t="shared" si="0"/>
        <v>0</v>
      </c>
      <c r="H65" s="44">
        <v>95030099</v>
      </c>
      <c r="I65" s="34" t="s">
        <v>183</v>
      </c>
      <c r="J65" s="22"/>
      <c r="K65" s="73"/>
      <c r="M65" s="68"/>
    </row>
    <row r="66" spans="1:13" x14ac:dyDescent="0.25">
      <c r="A66" s="7"/>
      <c r="B66" s="8"/>
      <c r="C66" s="8"/>
      <c r="D66" s="9" t="s">
        <v>53</v>
      </c>
      <c r="E66" s="38">
        <f>SUM(E21:E65)</f>
        <v>0</v>
      </c>
      <c r="G66" s="45"/>
      <c r="H66" s="83"/>
      <c r="I66" s="84"/>
      <c r="M66" s="68"/>
    </row>
    <row r="67" spans="1:13" x14ac:dyDescent="0.25">
      <c r="A67" s="78"/>
      <c r="B67" s="78"/>
      <c r="C67" s="78"/>
      <c r="D67" s="8"/>
      <c r="E67" s="40" t="s">
        <v>10</v>
      </c>
      <c r="F67" s="8"/>
      <c r="G67" s="46">
        <f>SUM(G21:G65)</f>
        <v>0</v>
      </c>
      <c r="H67" s="85"/>
      <c r="I67" s="86"/>
      <c r="M67" s="68"/>
    </row>
    <row r="68" spans="1:13" x14ac:dyDescent="0.25">
      <c r="A68" s="10"/>
      <c r="B68" s="11"/>
      <c r="C68" s="11"/>
      <c r="D68" s="11"/>
      <c r="E68" s="40" t="s">
        <v>64</v>
      </c>
      <c r="F68" s="8"/>
      <c r="G68" s="12">
        <v>0</v>
      </c>
      <c r="H68" s="85"/>
      <c r="I68" s="86"/>
      <c r="M68" s="68"/>
    </row>
    <row r="69" spans="1:13" x14ac:dyDescent="0.25">
      <c r="A69" s="10"/>
      <c r="B69" s="11"/>
      <c r="C69" s="11"/>
      <c r="D69" s="11"/>
      <c r="E69" s="40" t="s">
        <v>63</v>
      </c>
      <c r="F69" s="8"/>
      <c r="G69" s="47">
        <f>(G67*(G68/100))*1</f>
        <v>0</v>
      </c>
      <c r="H69" s="85"/>
      <c r="I69" s="86"/>
      <c r="M69" s="68"/>
    </row>
    <row r="70" spans="1:13" ht="15.75" thickBot="1" x14ac:dyDescent="0.3">
      <c r="A70" s="13"/>
      <c r="B70" s="11"/>
      <c r="C70" s="11"/>
      <c r="D70" s="11"/>
      <c r="E70" s="40" t="s">
        <v>11</v>
      </c>
      <c r="G70" s="14">
        <v>0</v>
      </c>
      <c r="H70" s="85"/>
      <c r="I70" s="86"/>
      <c r="M70" s="68"/>
    </row>
    <row r="71" spans="1:13" ht="15.75" x14ac:dyDescent="0.25">
      <c r="A71" s="15"/>
      <c r="B71" s="16"/>
      <c r="C71" s="16"/>
      <c r="D71" s="16"/>
      <c r="E71" s="39" t="s">
        <v>12</v>
      </c>
      <c r="F71" s="17"/>
      <c r="G71" s="48">
        <f>G67+G70-G69</f>
        <v>0</v>
      </c>
      <c r="H71" s="87"/>
      <c r="I71" s="88"/>
      <c r="M71" s="68"/>
    </row>
    <row r="72" spans="1:13" x14ac:dyDescent="0.25">
      <c r="A72" s="11"/>
      <c r="B72" s="8"/>
      <c r="C72" s="8"/>
      <c r="D72" s="8"/>
      <c r="E72" s="18"/>
      <c r="F72" s="8"/>
      <c r="G72" s="8"/>
      <c r="M72" s="68"/>
    </row>
    <row r="73" spans="1:13" x14ac:dyDescent="0.25">
      <c r="A73" s="11"/>
      <c r="B73" s="8"/>
      <c r="C73" s="77" t="s">
        <v>13</v>
      </c>
      <c r="D73" s="77"/>
      <c r="E73" s="29" t="s">
        <v>14</v>
      </c>
      <c r="F73" s="32"/>
      <c r="G73" s="32"/>
      <c r="M73" s="68"/>
    </row>
    <row r="74" spans="1:13" x14ac:dyDescent="0.25">
      <c r="A74" s="8"/>
      <c r="B74" s="8"/>
      <c r="C74" s="76"/>
      <c r="D74" s="76"/>
      <c r="E74" s="36"/>
      <c r="F74" s="36"/>
      <c r="G74" s="36"/>
    </row>
    <row r="75" spans="1:13" x14ac:dyDescent="0.25">
      <c r="A75" s="8"/>
    </row>
    <row r="76" spans="1:13" x14ac:dyDescent="0.25">
      <c r="A76" s="8"/>
    </row>
    <row r="77" spans="1:13" ht="15.75" x14ac:dyDescent="0.25">
      <c r="C77" s="26"/>
      <c r="D77" s="27"/>
      <c r="E77" s="28"/>
      <c r="F77" s="27"/>
      <c r="G77" s="28"/>
    </row>
    <row r="78" spans="1:13" ht="15.75" x14ac:dyDescent="0.25">
      <c r="C78" s="26"/>
      <c r="D78" s="27"/>
      <c r="E78" s="28"/>
      <c r="F78" s="27"/>
      <c r="G78" s="28"/>
    </row>
    <row r="79" spans="1:13" ht="15.75" x14ac:dyDescent="0.25">
      <c r="C79" s="26"/>
      <c r="D79" s="27"/>
      <c r="E79" s="28"/>
      <c r="F79" s="27"/>
      <c r="G79" s="28"/>
      <c r="M79" s="74"/>
    </row>
    <row r="80" spans="1:13" ht="15.75" x14ac:dyDescent="0.25">
      <c r="C80" s="26"/>
      <c r="D80" s="27"/>
      <c r="E80" s="28"/>
      <c r="F80" s="27"/>
      <c r="G80" s="28"/>
    </row>
  </sheetData>
  <sheetProtection algorithmName="SHA-512" hashValue="ceHvZ1tGAg14sSVofLJvSDJPcg3WXNlI77DSuQ+Umm5Eu6r+nOYe6uHUyDpn9z/O/Yv6haxDsSoKw/BOXK8xlw==" saltValue="JbkhVqF9X9s2puK4m3VW1A==" spinCount="100000" sheet="1" objects="1" scenarios="1"/>
  <sortState xmlns:xlrd2="http://schemas.microsoft.com/office/spreadsheetml/2017/richdata2" ref="B21:D65">
    <sortCondition ref="B21:B65"/>
  </sortState>
  <mergeCells count="11">
    <mergeCell ref="A1:H2"/>
    <mergeCell ref="C74:D74"/>
    <mergeCell ref="C73:D73"/>
    <mergeCell ref="A67:C67"/>
    <mergeCell ref="F4:H4"/>
    <mergeCell ref="F17:G17"/>
    <mergeCell ref="F18:G18"/>
    <mergeCell ref="B20:D20"/>
    <mergeCell ref="F5:H5"/>
    <mergeCell ref="A3:B6"/>
    <mergeCell ref="H66:I71"/>
  </mergeCells>
  <phoneticPr fontId="18" type="noConversion"/>
  <dataValidations count="3">
    <dataValidation type="list" allowBlank="1" showInputMessage="1" showErrorMessage="1" sqref="D18" xr:uid="{00000000-0002-0000-0000-000000000000}">
      <formula1>frete_conta</formula1>
    </dataValidation>
    <dataValidation type="list" allowBlank="1" showInputMessage="1" showErrorMessage="1" sqref="C18" xr:uid="{00000000-0002-0000-0000-000001000000}">
      <formula1>frete</formula1>
    </dataValidation>
    <dataValidation type="list" allowBlank="1" showInputMessage="1" showErrorMessage="1" sqref="A18:B18" xr:uid="{00000000-0002-0000-0000-000002000000}">
      <formula1>transportadora</formula1>
    </dataValidation>
  </dataValidations>
  <pageMargins left="0.511811024" right="0.511811024" top="0.78740157499999996" bottom="0.78740157499999996" header="0.31496062000000002" footer="0.31496062000000002"/>
  <pageSetup paperSize="9" scale="44" orientation="portrait" horizontalDpi="4294967294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D100"/>
  <sheetViews>
    <sheetView workbookViewId="0">
      <selection activeCell="B18" sqref="B18"/>
    </sheetView>
  </sheetViews>
  <sheetFormatPr defaultColWidth="9.140625" defaultRowHeight="15" x14ac:dyDescent="0.25"/>
  <cols>
    <col min="1" max="1" width="16.42578125" style="4" customWidth="1"/>
    <col min="2" max="2" width="37" style="6" bestFit="1" customWidth="1"/>
    <col min="3" max="3" width="11.42578125" style="4" bestFit="1" customWidth="1"/>
    <col min="4" max="4" width="21.140625" style="3" customWidth="1"/>
    <col min="5" max="16384" width="9.140625" style="4"/>
  </cols>
  <sheetData>
    <row r="1" spans="1:3" x14ac:dyDescent="0.25">
      <c r="A1" s="1" t="s">
        <v>66</v>
      </c>
      <c r="B1" s="2" t="s">
        <v>67</v>
      </c>
      <c r="C1" s="1" t="s">
        <v>68</v>
      </c>
    </row>
    <row r="2" spans="1:3" x14ac:dyDescent="0.25">
      <c r="A2" s="1">
        <f>Pedido!B7</f>
        <v>0</v>
      </c>
      <c r="B2" s="5" t="str">
        <f>IF(C2="","",Pedido!B21)</f>
        <v/>
      </c>
      <c r="C2" s="1" t="str">
        <f>IF(Pedido!E21=0,"",Pedido!E21)</f>
        <v/>
      </c>
    </row>
    <row r="3" spans="1:3" x14ac:dyDescent="0.25">
      <c r="A3" s="1"/>
      <c r="B3" s="5" t="str">
        <f>IF(C3="","",Pedido!B22)</f>
        <v/>
      </c>
      <c r="C3" s="1" t="str">
        <f>IF(Pedido!E22=0,"",Pedido!E22)</f>
        <v/>
      </c>
    </row>
    <row r="4" spans="1:3" x14ac:dyDescent="0.25">
      <c r="A4" s="1"/>
      <c r="B4" s="5" t="str">
        <f>IF(C4="","",Pedido!B23)</f>
        <v/>
      </c>
      <c r="C4" s="1" t="str">
        <f>IF(Pedido!E23=0,"",Pedido!E23)</f>
        <v/>
      </c>
    </row>
    <row r="5" spans="1:3" x14ac:dyDescent="0.25">
      <c r="A5" s="1"/>
      <c r="B5" s="5" t="str">
        <f>IF(C5="","",Pedido!B24)</f>
        <v/>
      </c>
      <c r="C5" s="1" t="str">
        <f>IF(Pedido!E24=0,"",Pedido!E24)</f>
        <v/>
      </c>
    </row>
    <row r="6" spans="1:3" x14ac:dyDescent="0.25">
      <c r="A6" s="1"/>
      <c r="B6" s="5" t="str">
        <f>IF(C6="","",Pedido!B25)</f>
        <v/>
      </c>
      <c r="C6" s="1" t="str">
        <f>IF(Pedido!E25=0,"",Pedido!E25)</f>
        <v/>
      </c>
    </row>
    <row r="7" spans="1:3" x14ac:dyDescent="0.25">
      <c r="A7" s="1"/>
      <c r="B7" s="5" t="str">
        <f>IF(C7="","",Pedido!B26)</f>
        <v/>
      </c>
      <c r="C7" s="1" t="str">
        <f>IF(Pedido!E26=0,"",Pedido!E26)</f>
        <v/>
      </c>
    </row>
    <row r="8" spans="1:3" x14ac:dyDescent="0.25">
      <c r="A8" s="1"/>
      <c r="B8" s="5" t="str">
        <f>IF(C8="","",Pedido!B27)</f>
        <v/>
      </c>
      <c r="C8" s="1" t="str">
        <f>IF(Pedido!E27=0,"",Pedido!E27)</f>
        <v/>
      </c>
    </row>
    <row r="9" spans="1:3" x14ac:dyDescent="0.25">
      <c r="A9" s="1"/>
      <c r="B9" s="5" t="str">
        <f>IF(C9="","",Pedido!B28)</f>
        <v/>
      </c>
      <c r="C9" s="1" t="str">
        <f>IF(Pedido!E28=0,"",Pedido!E28)</f>
        <v/>
      </c>
    </row>
    <row r="10" spans="1:3" x14ac:dyDescent="0.25">
      <c r="A10" s="1"/>
      <c r="B10" s="5" t="str">
        <f>IF(C10="","",Pedido!B29)</f>
        <v/>
      </c>
      <c r="C10" s="1" t="str">
        <f>IF(Pedido!E29=0,"",Pedido!E29)</f>
        <v/>
      </c>
    </row>
    <row r="11" spans="1:3" x14ac:dyDescent="0.25">
      <c r="A11" s="1"/>
      <c r="B11" s="5" t="str">
        <f>IF(C11="","",Pedido!B30)</f>
        <v/>
      </c>
      <c r="C11" s="1" t="str">
        <f>IF(Pedido!E30=0,"",Pedido!E30)</f>
        <v/>
      </c>
    </row>
    <row r="12" spans="1:3" x14ac:dyDescent="0.25">
      <c r="A12" s="1"/>
      <c r="B12" s="5" t="str">
        <f>IF(C12="","",Pedido!B31)</f>
        <v/>
      </c>
      <c r="C12" s="1" t="str">
        <f>IF(Pedido!E31=0,"",Pedido!E31)</f>
        <v/>
      </c>
    </row>
    <row r="13" spans="1:3" x14ac:dyDescent="0.25">
      <c r="A13" s="1"/>
      <c r="B13" s="5" t="str">
        <f>IF(C13="","",Pedido!B32)</f>
        <v/>
      </c>
      <c r="C13" s="1" t="str">
        <f>IF(Pedido!E32=0,"",Pedido!E32)</f>
        <v/>
      </c>
    </row>
    <row r="14" spans="1:3" x14ac:dyDescent="0.25">
      <c r="A14" s="1"/>
      <c r="B14" s="5" t="str">
        <f>IF(C14="","",Pedido!B33)</f>
        <v/>
      </c>
      <c r="C14" s="1" t="str">
        <f>IF(Pedido!E33=0,"",Pedido!E33)</f>
        <v/>
      </c>
    </row>
    <row r="15" spans="1:3" x14ac:dyDescent="0.25">
      <c r="A15" s="1"/>
      <c r="B15" s="5" t="str">
        <f>IF(C15="","",Pedido!B34)</f>
        <v/>
      </c>
      <c r="C15" s="1" t="str">
        <f>IF(Pedido!E34=0,"",Pedido!E34)</f>
        <v/>
      </c>
    </row>
    <row r="16" spans="1:3" x14ac:dyDescent="0.25">
      <c r="A16" s="1"/>
      <c r="B16" s="5" t="str">
        <f>IF(C16="","",Pedido!B35)</f>
        <v/>
      </c>
      <c r="C16" s="1" t="str">
        <f>IF(Pedido!E35=0,"",Pedido!E35)</f>
        <v/>
      </c>
    </row>
    <row r="17" spans="1:3" x14ac:dyDescent="0.25">
      <c r="A17" s="1"/>
      <c r="B17" s="5" t="str">
        <f>IF(C17="","",Pedido!B36)</f>
        <v/>
      </c>
      <c r="C17" s="1" t="str">
        <f>IF(Pedido!E36=0,"",Pedido!E36)</f>
        <v/>
      </c>
    </row>
    <row r="18" spans="1:3" x14ac:dyDescent="0.25">
      <c r="A18" s="1"/>
      <c r="B18" s="5" t="str">
        <f>IF(C18="","",Pedido!B37)</f>
        <v/>
      </c>
      <c r="C18" s="1" t="str">
        <f>IF(Pedido!E37=0,"",Pedido!E37)</f>
        <v/>
      </c>
    </row>
    <row r="19" spans="1:3" x14ac:dyDescent="0.25">
      <c r="A19" s="1"/>
      <c r="B19" s="5" t="str">
        <f>IF(C19="","",Pedido!B38)</f>
        <v/>
      </c>
      <c r="C19" s="1" t="str">
        <f>IF(Pedido!E38=0,"",Pedido!E38)</f>
        <v/>
      </c>
    </row>
    <row r="20" spans="1:3" x14ac:dyDescent="0.25">
      <c r="A20" s="1"/>
      <c r="B20" s="5" t="str">
        <f>IF(C20="","",Pedido!B39)</f>
        <v/>
      </c>
      <c r="C20" s="1" t="str">
        <f>IF(Pedido!E39=0,"",Pedido!E39)</f>
        <v/>
      </c>
    </row>
    <row r="21" spans="1:3" x14ac:dyDescent="0.25">
      <c r="A21" s="1"/>
      <c r="B21" s="5" t="str">
        <f>IF(C21="","",Pedido!B40)</f>
        <v/>
      </c>
      <c r="C21" s="1" t="str">
        <f>IF(Pedido!E40=0,"",Pedido!E40)</f>
        <v/>
      </c>
    </row>
    <row r="22" spans="1:3" x14ac:dyDescent="0.25">
      <c r="A22" s="1"/>
      <c r="B22" s="5" t="str">
        <f>IF(C22="","",Pedido!B41)</f>
        <v/>
      </c>
      <c r="C22" s="1" t="str">
        <f>IF(Pedido!E41=0,"",Pedido!E41)</f>
        <v/>
      </c>
    </row>
    <row r="23" spans="1:3" x14ac:dyDescent="0.25">
      <c r="A23" s="1"/>
      <c r="B23" s="5" t="str">
        <f>IF(C23="","",Pedido!B42)</f>
        <v/>
      </c>
      <c r="C23" s="1" t="str">
        <f>IF(Pedido!E42=0,"",Pedido!E42)</f>
        <v/>
      </c>
    </row>
    <row r="24" spans="1:3" x14ac:dyDescent="0.25">
      <c r="A24" s="1"/>
      <c r="B24" s="5" t="str">
        <f>IF(C24="","",Pedido!B43)</f>
        <v/>
      </c>
      <c r="C24" s="1" t="str">
        <f>IF(Pedido!E43=0,"",Pedido!E43)</f>
        <v/>
      </c>
    </row>
    <row r="25" spans="1:3" x14ac:dyDescent="0.25">
      <c r="A25" s="1"/>
      <c r="B25" s="5" t="str">
        <f>IF(C25="","",Pedido!B44)</f>
        <v/>
      </c>
      <c r="C25" s="1" t="str">
        <f>IF(Pedido!E44=0,"",Pedido!E44)</f>
        <v/>
      </c>
    </row>
    <row r="26" spans="1:3" x14ac:dyDescent="0.25">
      <c r="A26" s="1"/>
      <c r="B26" s="5" t="str">
        <f>IF(C26="","",Pedido!B45)</f>
        <v/>
      </c>
      <c r="C26" s="1" t="str">
        <f>IF(Pedido!E45=0,"",Pedido!E45)</f>
        <v/>
      </c>
    </row>
    <row r="27" spans="1:3" x14ac:dyDescent="0.25">
      <c r="A27" s="1"/>
      <c r="B27" s="5" t="str">
        <f>IF(C27="","",Pedido!B46)</f>
        <v/>
      </c>
      <c r="C27" s="1" t="str">
        <f>IF(Pedido!E46=0,"",Pedido!E46)</f>
        <v/>
      </c>
    </row>
    <row r="28" spans="1:3" x14ac:dyDescent="0.25">
      <c r="A28" s="1"/>
      <c r="B28" s="5" t="str">
        <f>IF(C28="","",Pedido!B47)</f>
        <v/>
      </c>
      <c r="C28" s="1" t="str">
        <f>IF(Pedido!E47=0,"",Pedido!E47)</f>
        <v/>
      </c>
    </row>
    <row r="29" spans="1:3" x14ac:dyDescent="0.25">
      <c r="A29" s="1"/>
      <c r="B29" s="5" t="str">
        <f>IF(C29="","",Pedido!B48)</f>
        <v/>
      </c>
      <c r="C29" s="1" t="str">
        <f>IF(Pedido!E48=0,"",Pedido!E48)</f>
        <v/>
      </c>
    </row>
    <row r="30" spans="1:3" x14ac:dyDescent="0.25">
      <c r="A30" s="1"/>
      <c r="B30" s="5" t="str">
        <f>IF(C30="","",Pedido!B49)</f>
        <v/>
      </c>
      <c r="C30" s="1" t="str">
        <f>IF(Pedido!E49=0,"",Pedido!E49)</f>
        <v/>
      </c>
    </row>
    <row r="31" spans="1:3" x14ac:dyDescent="0.25">
      <c r="A31" s="1"/>
      <c r="B31" s="5" t="str">
        <f>IF(C31="","",Pedido!B50)</f>
        <v/>
      </c>
      <c r="C31" s="1" t="str">
        <f>IF(Pedido!E50=0,"",Pedido!E50)</f>
        <v/>
      </c>
    </row>
    <row r="32" spans="1:3" x14ac:dyDescent="0.25">
      <c r="A32" s="1"/>
      <c r="B32" s="5" t="str">
        <f>IF(C32="","",Pedido!B51)</f>
        <v/>
      </c>
      <c r="C32" s="1" t="str">
        <f>IF(Pedido!E51=0,"",Pedido!E51)</f>
        <v/>
      </c>
    </row>
    <row r="33" spans="1:3" x14ac:dyDescent="0.25">
      <c r="A33" s="1"/>
      <c r="B33" s="5" t="str">
        <f>IF(C33="","",Pedido!B52)</f>
        <v/>
      </c>
      <c r="C33" s="1" t="str">
        <f>IF(Pedido!E52=0,"",Pedido!E52)</f>
        <v/>
      </c>
    </row>
    <row r="34" spans="1:3" x14ac:dyDescent="0.25">
      <c r="A34" s="1"/>
      <c r="B34" s="5" t="str">
        <f>IF(C34="","",Pedido!B53)</f>
        <v/>
      </c>
      <c r="C34" s="1" t="str">
        <f>IF(Pedido!E53=0,"",Pedido!E53)</f>
        <v/>
      </c>
    </row>
    <row r="35" spans="1:3" x14ac:dyDescent="0.25">
      <c r="A35" s="1"/>
      <c r="B35" s="5" t="str">
        <f>IF(C35="","",Pedido!B54)</f>
        <v/>
      </c>
      <c r="C35" s="1" t="str">
        <f>IF(Pedido!E54=0,"",Pedido!E54)</f>
        <v/>
      </c>
    </row>
    <row r="36" spans="1:3" x14ac:dyDescent="0.25">
      <c r="A36" s="1"/>
      <c r="B36" s="5" t="str">
        <f>IF(C36="","",Pedido!B55)</f>
        <v/>
      </c>
      <c r="C36" s="1" t="str">
        <f>IF(Pedido!E55=0,"",Pedido!E55)</f>
        <v/>
      </c>
    </row>
    <row r="37" spans="1:3" x14ac:dyDescent="0.25">
      <c r="A37" s="1"/>
      <c r="B37" s="5" t="str">
        <f>IF(C37="","",Pedido!B56)</f>
        <v/>
      </c>
      <c r="C37" s="1" t="str">
        <f>IF(Pedido!E56=0,"",Pedido!E56)</f>
        <v/>
      </c>
    </row>
    <row r="38" spans="1:3" x14ac:dyDescent="0.25">
      <c r="A38" s="1"/>
      <c r="B38" s="5" t="str">
        <f>IF(C38="","",Pedido!B57)</f>
        <v/>
      </c>
      <c r="C38" s="1" t="str">
        <f>IF(Pedido!E57=0,"",Pedido!E57)</f>
        <v/>
      </c>
    </row>
    <row r="39" spans="1:3" x14ac:dyDescent="0.25">
      <c r="A39" s="1"/>
      <c r="B39" s="5" t="str">
        <f>IF(C39="","",Pedido!B58)</f>
        <v/>
      </c>
      <c r="C39" s="1" t="str">
        <f>IF(Pedido!E58=0,"",Pedido!E58)</f>
        <v/>
      </c>
    </row>
    <row r="40" spans="1:3" x14ac:dyDescent="0.25">
      <c r="A40" s="1"/>
      <c r="B40" s="5" t="str">
        <f>IF(C40="","",Pedido!B59)</f>
        <v/>
      </c>
      <c r="C40" s="1" t="str">
        <f>IF(Pedido!E59=0,"",Pedido!E59)</f>
        <v/>
      </c>
    </row>
    <row r="41" spans="1:3" x14ac:dyDescent="0.25">
      <c r="A41" s="1"/>
      <c r="B41" s="5" t="str">
        <f>IF(C41="","",Pedido!B60)</f>
        <v/>
      </c>
      <c r="C41" s="1" t="str">
        <f>IF(Pedido!E60=0,"",Pedido!E60)</f>
        <v/>
      </c>
    </row>
    <row r="42" spans="1:3" x14ac:dyDescent="0.25">
      <c r="A42" s="1"/>
      <c r="B42" s="5" t="str">
        <f>IF(C42="","",Pedido!B61)</f>
        <v/>
      </c>
      <c r="C42" s="1" t="str">
        <f>IF(Pedido!E61=0,"",Pedido!E61)</f>
        <v/>
      </c>
    </row>
    <row r="43" spans="1:3" x14ac:dyDescent="0.25">
      <c r="A43" s="1"/>
      <c r="B43" s="5" t="str">
        <f>IF(C43="","",Pedido!B62)</f>
        <v/>
      </c>
      <c r="C43" s="1" t="str">
        <f>IF(Pedido!E62=0,"",Pedido!E62)</f>
        <v/>
      </c>
    </row>
    <row r="44" spans="1:3" x14ac:dyDescent="0.25">
      <c r="A44" s="1"/>
      <c r="B44" s="5" t="str">
        <f>IF(C44="","",Pedido!B63)</f>
        <v/>
      </c>
      <c r="C44" s="1" t="str">
        <f>IF(Pedido!E63=0,"",Pedido!E63)</f>
        <v/>
      </c>
    </row>
    <row r="45" spans="1:3" x14ac:dyDescent="0.25">
      <c r="A45" s="1"/>
      <c r="B45" s="5" t="str">
        <f>IF(C45="","",Pedido!B64)</f>
        <v/>
      </c>
      <c r="C45" s="1" t="str">
        <f>IF(Pedido!E64=0,"",Pedido!E64)</f>
        <v/>
      </c>
    </row>
    <row r="46" spans="1:3" x14ac:dyDescent="0.25">
      <c r="A46" s="1"/>
      <c r="B46" s="5" t="str">
        <f>IF(C46="","",Pedido!B65)</f>
        <v/>
      </c>
      <c r="C46" s="1" t="str">
        <f>IF(Pedido!E65=0,"",Pedido!E65)</f>
        <v/>
      </c>
    </row>
    <row r="47" spans="1:3" x14ac:dyDescent="0.25">
      <c r="A47" s="1"/>
      <c r="B47" s="5"/>
      <c r="C47" s="1"/>
    </row>
    <row r="48" spans="1:3" x14ac:dyDescent="0.25">
      <c r="A48" s="1"/>
      <c r="B48" s="5"/>
      <c r="C48" s="1"/>
    </row>
    <row r="49" spans="1:3" x14ac:dyDescent="0.25">
      <c r="A49" s="1"/>
      <c r="B49" s="5"/>
      <c r="C49" s="1"/>
    </row>
    <row r="50" spans="1:3" x14ac:dyDescent="0.25">
      <c r="A50" s="1"/>
      <c r="B50" s="5"/>
      <c r="C50" s="1"/>
    </row>
    <row r="51" spans="1:3" x14ac:dyDescent="0.25">
      <c r="A51" s="1"/>
      <c r="B51" s="5"/>
      <c r="C51" s="1"/>
    </row>
    <row r="52" spans="1:3" x14ac:dyDescent="0.25">
      <c r="A52" s="1"/>
      <c r="B52" s="5"/>
      <c r="C52" s="1"/>
    </row>
    <row r="53" spans="1:3" x14ac:dyDescent="0.25">
      <c r="A53" s="1"/>
      <c r="B53" s="5" t="str">
        <f>IF(C53="","",Pedido!A72)</f>
        <v/>
      </c>
      <c r="C53" s="1"/>
    </row>
    <row r="54" spans="1:3" x14ac:dyDescent="0.25">
      <c r="A54" s="1"/>
      <c r="B54" s="5" t="str">
        <f>IF(C54="","",Pedido!A73)</f>
        <v/>
      </c>
      <c r="C54" s="1"/>
    </row>
    <row r="55" spans="1:3" x14ac:dyDescent="0.25">
      <c r="A55" s="1"/>
      <c r="B55" s="5" t="str">
        <f>IF(C55="","",Pedido!A74)</f>
        <v/>
      </c>
      <c r="C55" s="1"/>
    </row>
    <row r="56" spans="1:3" x14ac:dyDescent="0.25">
      <c r="A56" s="1"/>
      <c r="B56" s="5" t="str">
        <f>IF(C56="","",Pedido!A75)</f>
        <v/>
      </c>
      <c r="C56" s="1"/>
    </row>
    <row r="57" spans="1:3" x14ac:dyDescent="0.25">
      <c r="A57" s="1"/>
      <c r="B57" s="5" t="str">
        <f>IF(C57="","",Pedido!A76)</f>
        <v/>
      </c>
      <c r="C57" s="1"/>
    </row>
    <row r="58" spans="1:3" x14ac:dyDescent="0.25">
      <c r="A58" s="1"/>
      <c r="B58" s="5" t="str">
        <f>IF(C58="","",Pedido!A77)</f>
        <v/>
      </c>
      <c r="C58" s="1"/>
    </row>
    <row r="59" spans="1:3" x14ac:dyDescent="0.25">
      <c r="A59" s="1"/>
      <c r="B59" s="5" t="str">
        <f>IF(C59="","",Pedido!A78)</f>
        <v/>
      </c>
      <c r="C59" s="1"/>
    </row>
    <row r="60" spans="1:3" x14ac:dyDescent="0.25">
      <c r="A60" s="1"/>
      <c r="B60" s="5" t="str">
        <f>IF(C60="","",Pedido!A79)</f>
        <v/>
      </c>
      <c r="C60" s="1"/>
    </row>
    <row r="61" spans="1:3" x14ac:dyDescent="0.25">
      <c r="A61" s="1"/>
      <c r="B61" s="5"/>
      <c r="C61" s="1"/>
    </row>
    <row r="62" spans="1:3" x14ac:dyDescent="0.25">
      <c r="A62" s="1"/>
      <c r="B62" s="5"/>
      <c r="C62" s="1"/>
    </row>
    <row r="63" spans="1:3" x14ac:dyDescent="0.25">
      <c r="A63" s="1"/>
      <c r="B63" s="5"/>
      <c r="C63" s="1"/>
    </row>
    <row r="64" spans="1:3" x14ac:dyDescent="0.25">
      <c r="A64" s="1"/>
      <c r="B64" s="5"/>
      <c r="C64" s="1"/>
    </row>
    <row r="65" spans="1:3" x14ac:dyDescent="0.25">
      <c r="A65" s="1"/>
      <c r="B65" s="5"/>
      <c r="C65" s="1"/>
    </row>
    <row r="66" spans="1:3" x14ac:dyDescent="0.25">
      <c r="A66" s="1"/>
      <c r="B66" s="5"/>
      <c r="C66" s="1"/>
    </row>
    <row r="67" spans="1:3" x14ac:dyDescent="0.25">
      <c r="A67" s="1"/>
      <c r="B67" s="5"/>
      <c r="C67" s="1"/>
    </row>
    <row r="68" spans="1:3" x14ac:dyDescent="0.25">
      <c r="A68" s="1"/>
      <c r="B68" s="5"/>
      <c r="C68" s="1"/>
    </row>
    <row r="69" spans="1:3" x14ac:dyDescent="0.25">
      <c r="A69" s="1"/>
      <c r="B69" s="5"/>
      <c r="C69" s="1"/>
    </row>
    <row r="70" spans="1:3" x14ac:dyDescent="0.25">
      <c r="A70" s="1"/>
      <c r="B70" s="5"/>
      <c r="C70" s="1"/>
    </row>
    <row r="71" spans="1:3" x14ac:dyDescent="0.25">
      <c r="A71" s="1"/>
      <c r="B71" s="5"/>
      <c r="C71" s="1"/>
    </row>
    <row r="72" spans="1:3" x14ac:dyDescent="0.25">
      <c r="A72" s="1"/>
      <c r="B72" s="5"/>
      <c r="C72" s="1"/>
    </row>
    <row r="73" spans="1:3" x14ac:dyDescent="0.25">
      <c r="A73" s="1"/>
      <c r="B73" s="5"/>
      <c r="C73" s="1"/>
    </row>
    <row r="74" spans="1:3" x14ac:dyDescent="0.25">
      <c r="A74" s="1"/>
      <c r="B74" s="5"/>
      <c r="C74" s="1"/>
    </row>
    <row r="75" spans="1:3" x14ac:dyDescent="0.25">
      <c r="A75" s="1"/>
      <c r="B75" s="5"/>
      <c r="C75" s="1"/>
    </row>
    <row r="76" spans="1:3" x14ac:dyDescent="0.25">
      <c r="A76" s="1"/>
      <c r="B76" s="5"/>
      <c r="C76" s="1"/>
    </row>
    <row r="77" spans="1:3" x14ac:dyDescent="0.25">
      <c r="A77" s="1"/>
      <c r="B77" s="5"/>
      <c r="C77" s="1"/>
    </row>
    <row r="78" spans="1:3" x14ac:dyDescent="0.25">
      <c r="A78" s="1"/>
      <c r="B78" s="5"/>
      <c r="C78" s="1"/>
    </row>
    <row r="79" spans="1:3" x14ac:dyDescent="0.25">
      <c r="A79" s="1"/>
      <c r="B79" s="5"/>
      <c r="C79" s="1"/>
    </row>
    <row r="80" spans="1:3" x14ac:dyDescent="0.25">
      <c r="A80" s="1"/>
      <c r="B80" s="5"/>
      <c r="C80" s="1"/>
    </row>
    <row r="81" spans="1:3" x14ac:dyDescent="0.25">
      <c r="A81" s="1"/>
      <c r="B81" s="5"/>
      <c r="C81" s="1"/>
    </row>
    <row r="82" spans="1:3" x14ac:dyDescent="0.25">
      <c r="A82" s="1"/>
      <c r="B82" s="5"/>
      <c r="C82" s="1"/>
    </row>
    <row r="83" spans="1:3" x14ac:dyDescent="0.25">
      <c r="A83" s="1"/>
      <c r="B83" s="5"/>
      <c r="C83" s="1"/>
    </row>
    <row r="84" spans="1:3" x14ac:dyDescent="0.25">
      <c r="A84" s="1"/>
      <c r="B84" s="5"/>
      <c r="C84" s="1"/>
    </row>
    <row r="85" spans="1:3" x14ac:dyDescent="0.25">
      <c r="A85" s="1"/>
      <c r="B85" s="5"/>
      <c r="C85" s="1"/>
    </row>
    <row r="86" spans="1:3" x14ac:dyDescent="0.25">
      <c r="A86" s="1"/>
      <c r="B86" s="5"/>
      <c r="C86" s="1"/>
    </row>
    <row r="87" spans="1:3" x14ac:dyDescent="0.25">
      <c r="A87" s="1"/>
      <c r="B87" s="5"/>
      <c r="C87" s="1"/>
    </row>
    <row r="88" spans="1:3" x14ac:dyDescent="0.25">
      <c r="A88" s="1"/>
      <c r="B88" s="5"/>
      <c r="C88" s="1"/>
    </row>
    <row r="89" spans="1:3" x14ac:dyDescent="0.25">
      <c r="A89" s="1"/>
      <c r="B89" s="5"/>
      <c r="C89" s="1"/>
    </row>
    <row r="90" spans="1:3" x14ac:dyDescent="0.25">
      <c r="A90" s="1"/>
      <c r="B90" s="5"/>
      <c r="C90" s="1"/>
    </row>
    <row r="91" spans="1:3" x14ac:dyDescent="0.25">
      <c r="A91" s="1"/>
      <c r="B91" s="5"/>
      <c r="C91" s="1"/>
    </row>
    <row r="92" spans="1:3" x14ac:dyDescent="0.25">
      <c r="A92" s="1"/>
      <c r="B92" s="5"/>
      <c r="C92" s="1"/>
    </row>
    <row r="93" spans="1:3" x14ac:dyDescent="0.25">
      <c r="A93" s="1"/>
      <c r="B93" s="5"/>
      <c r="C93" s="1"/>
    </row>
    <row r="94" spans="1:3" x14ac:dyDescent="0.25">
      <c r="A94" s="1"/>
      <c r="B94" s="5"/>
      <c r="C94" s="1"/>
    </row>
    <row r="95" spans="1:3" x14ac:dyDescent="0.25">
      <c r="A95" s="1"/>
      <c r="B95" s="5"/>
      <c r="C95" s="1"/>
    </row>
    <row r="96" spans="1:3" x14ac:dyDescent="0.25">
      <c r="A96" s="1"/>
      <c r="B96" s="5"/>
      <c r="C96" s="1"/>
    </row>
    <row r="97" spans="1:3" x14ac:dyDescent="0.25">
      <c r="A97" s="1"/>
      <c r="B97" s="5"/>
      <c r="C97" s="1"/>
    </row>
    <row r="98" spans="1:3" x14ac:dyDescent="0.25">
      <c r="A98" s="1"/>
      <c r="B98" s="5"/>
      <c r="C98" s="1"/>
    </row>
    <row r="99" spans="1:3" x14ac:dyDescent="0.25">
      <c r="A99" s="1"/>
      <c r="B99" s="5"/>
      <c r="C99" s="1"/>
    </row>
    <row r="100" spans="1:3" x14ac:dyDescent="0.25">
      <c r="A100" s="1"/>
      <c r="B100" s="5"/>
      <c r="C100" s="1"/>
    </row>
  </sheetData>
  <sheetProtection algorithmName="SHA-512" hashValue="O6G3ZYLQoTWDenc8CY6u+BcN//VDlcq+9rsUgkARLXPeoAuSxElIqUhTkQRmOzpHsa/i4fKwIzWzSD3pLnU95g==" saltValue="SsxDr2uOwtupQSVB6BbM1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00"/>
  </sheetPr>
  <dimension ref="A1:G47"/>
  <sheetViews>
    <sheetView topLeftCell="B1" zoomScale="90" zoomScaleNormal="90" zoomScalePageLayoutView="90" workbookViewId="0">
      <pane ySplit="1" topLeftCell="A2" activePane="bottomLeft" state="frozen"/>
      <selection pane="bottomLeft" activeCell="G25" sqref="G25"/>
    </sheetView>
  </sheetViews>
  <sheetFormatPr defaultColWidth="8.85546875" defaultRowHeight="18.75" x14ac:dyDescent="0.25"/>
  <cols>
    <col min="1" max="1" width="6.140625" style="4" customWidth="1"/>
    <col min="2" max="2" width="26.42578125" style="4" customWidth="1"/>
    <col min="3" max="3" width="34.85546875" style="4" customWidth="1"/>
    <col min="4" max="4" width="11.140625" style="41" customWidth="1"/>
    <col min="5" max="5" width="8.85546875" style="4"/>
    <col min="6" max="6" width="10.7109375" style="4" bestFit="1" customWidth="1"/>
    <col min="7" max="7" width="20.42578125" style="4" bestFit="1" customWidth="1"/>
    <col min="8" max="8" width="12.140625" style="4" bestFit="1" customWidth="1"/>
    <col min="9" max="10" width="8.85546875" style="4"/>
    <col min="11" max="11" width="13.140625" style="4" bestFit="1" customWidth="1"/>
    <col min="12" max="16384" width="8.85546875" style="4"/>
  </cols>
  <sheetData>
    <row r="1" spans="1:4" ht="15" x14ac:dyDescent="0.25">
      <c r="A1" s="49" t="s">
        <v>134</v>
      </c>
      <c r="B1" s="50" t="s">
        <v>126</v>
      </c>
      <c r="C1" s="50" t="s">
        <v>128</v>
      </c>
      <c r="D1" s="50" t="s">
        <v>129</v>
      </c>
    </row>
    <row r="2" spans="1:4" x14ac:dyDescent="0.25">
      <c r="A2" s="53" t="s">
        <v>188</v>
      </c>
      <c r="B2" s="54" t="s">
        <v>135</v>
      </c>
      <c r="C2" s="51" t="str">
        <f>IF(Pedido!E59&gt;0,"Parabéns vc comprou este item","Nível de venda Grande")</f>
        <v>Nível de venda Grande</v>
      </c>
      <c r="D2" s="52">
        <f>Pedido!E59</f>
        <v>0</v>
      </c>
    </row>
    <row r="3" spans="1:4" x14ac:dyDescent="0.25">
      <c r="A3" s="53" t="s">
        <v>189</v>
      </c>
      <c r="B3" s="54" t="s">
        <v>136</v>
      </c>
      <c r="C3" s="51" t="str">
        <f>IF(Pedido!E40&gt;0,"Parabéns vc comprou este item","Nível de venda Grande")</f>
        <v>Nível de venda Grande</v>
      </c>
      <c r="D3" s="52">
        <f>Pedido!E40</f>
        <v>0</v>
      </c>
    </row>
    <row r="4" spans="1:4" x14ac:dyDescent="0.25">
      <c r="A4" s="53" t="s">
        <v>190</v>
      </c>
      <c r="B4" s="54" t="s">
        <v>137</v>
      </c>
      <c r="C4" s="51" t="str">
        <f>IF(Pedido!E64&gt;0,"Parabéns vc comprou este item","Nível de venda Grande")</f>
        <v>Nível de venda Grande</v>
      </c>
      <c r="D4" s="52">
        <f>Pedido!E64</f>
        <v>0</v>
      </c>
    </row>
    <row r="5" spans="1:4" x14ac:dyDescent="0.25">
      <c r="A5" s="53" t="s">
        <v>191</v>
      </c>
      <c r="B5" s="54" t="s">
        <v>138</v>
      </c>
      <c r="C5" s="51" t="str">
        <f>IF(Pedido!E61&gt;0,"Parabéns vc comprou este item","Nível de venda Grande")</f>
        <v>Nível de venda Grande</v>
      </c>
      <c r="D5" s="52">
        <f>Pedido!E61</f>
        <v>0</v>
      </c>
    </row>
    <row r="6" spans="1:4" x14ac:dyDescent="0.25">
      <c r="A6" s="53" t="s">
        <v>192</v>
      </c>
      <c r="B6" s="54" t="s">
        <v>139</v>
      </c>
      <c r="C6" s="51" t="str">
        <f>IF(Pedido!E36&gt;0,"Parabéns vc comprou este item","Nível de venda Grande")</f>
        <v>Nível de venda Grande</v>
      </c>
      <c r="D6" s="52">
        <f>Pedido!E36</f>
        <v>0</v>
      </c>
    </row>
    <row r="7" spans="1:4" x14ac:dyDescent="0.25">
      <c r="A7" s="53" t="s">
        <v>193</v>
      </c>
      <c r="B7" s="54" t="s">
        <v>140</v>
      </c>
      <c r="C7" s="51" t="str">
        <f>IF(Pedido!E27&gt;0,"Parabéns vc comprou este item","Nível de venda Grande")</f>
        <v>Nível de venda Grande</v>
      </c>
      <c r="D7" s="52">
        <f>Pedido!E27</f>
        <v>0</v>
      </c>
    </row>
    <row r="8" spans="1:4" x14ac:dyDescent="0.25">
      <c r="A8" s="53" t="s">
        <v>194</v>
      </c>
      <c r="B8" s="54" t="s">
        <v>141</v>
      </c>
      <c r="C8" s="51" t="str">
        <f>IF(Pedido!E58&gt;0,"Parabéns vc comprou este item","Nível de venda Grande")</f>
        <v>Nível de venda Grande</v>
      </c>
      <c r="D8" s="52">
        <f>Pedido!E58</f>
        <v>0</v>
      </c>
    </row>
    <row r="9" spans="1:4" x14ac:dyDescent="0.25">
      <c r="A9" s="53" t="s">
        <v>195</v>
      </c>
      <c r="B9" s="54" t="s">
        <v>142</v>
      </c>
      <c r="C9" s="51" t="str">
        <f>IF(Pedido!E38&gt;0,"Parabéns vc comprou este item","Nível de venda Grande")</f>
        <v>Nível de venda Grande</v>
      </c>
      <c r="D9" s="52">
        <f>Pedido!E38</f>
        <v>0</v>
      </c>
    </row>
    <row r="10" spans="1:4" x14ac:dyDescent="0.25">
      <c r="A10" s="53" t="s">
        <v>196</v>
      </c>
      <c r="B10" s="54" t="s">
        <v>143</v>
      </c>
      <c r="C10" s="51" t="str">
        <f>IF(Pedido!E23&gt;0,"Parabéns vc comprou este item","Nível de venda Grande")</f>
        <v>Nível de venda Grande</v>
      </c>
      <c r="D10" s="52">
        <f>Pedido!E23</f>
        <v>0</v>
      </c>
    </row>
    <row r="11" spans="1:4" x14ac:dyDescent="0.25">
      <c r="A11" s="53" t="s">
        <v>197</v>
      </c>
      <c r="B11" s="54" t="s">
        <v>144</v>
      </c>
      <c r="C11" s="51" t="str">
        <f>IF(Pedido!E48&gt;0,"Parabéns vc comprou este item","Nível de venda Grande")</f>
        <v>Nível de venda Grande</v>
      </c>
      <c r="D11" s="52">
        <f>Pedido!E48</f>
        <v>0</v>
      </c>
    </row>
    <row r="12" spans="1:4" x14ac:dyDescent="0.25">
      <c r="A12" s="53" t="s">
        <v>198</v>
      </c>
      <c r="B12" s="54" t="s">
        <v>145</v>
      </c>
      <c r="C12" s="51" t="str">
        <f>IF(Pedido!E44&gt;0,"Parabéns vc comprou este item","Nível de venda Grande")</f>
        <v>Nível de venda Grande</v>
      </c>
      <c r="D12" s="52">
        <f>Pedido!E44</f>
        <v>0</v>
      </c>
    </row>
    <row r="13" spans="1:4" x14ac:dyDescent="0.25">
      <c r="A13" s="53" t="s">
        <v>199</v>
      </c>
      <c r="B13" s="54" t="s">
        <v>146</v>
      </c>
      <c r="C13" s="51" t="str">
        <f>IF(Pedido!E34&gt;0,"Parabéns vc comprou este item","Nível de venda Grande")</f>
        <v>Nível de venda Grande</v>
      </c>
      <c r="D13" s="52">
        <f>Pedido!E34</f>
        <v>0</v>
      </c>
    </row>
    <row r="14" spans="1:4" x14ac:dyDescent="0.25">
      <c r="A14" s="53" t="s">
        <v>200</v>
      </c>
      <c r="B14" s="54" t="s">
        <v>147</v>
      </c>
      <c r="C14" s="51" t="str">
        <f>IF(Pedido!E42&gt;0,"Parabéns vc comprou este item","Nível de venda Grande")</f>
        <v>Nível de venda Grande</v>
      </c>
      <c r="D14" s="52">
        <f>Pedido!E42</f>
        <v>0</v>
      </c>
    </row>
    <row r="15" spans="1:4" x14ac:dyDescent="0.25">
      <c r="A15" s="53" t="s">
        <v>201</v>
      </c>
      <c r="B15" s="54" t="s">
        <v>148</v>
      </c>
      <c r="C15" s="51" t="str">
        <f>IF(Pedido!E41&gt;0,"Parabéns vc comprou este item","Nível de venda Grande")</f>
        <v>Nível de venda Grande</v>
      </c>
      <c r="D15" s="52">
        <f>Pedido!E41</f>
        <v>0</v>
      </c>
    </row>
    <row r="16" spans="1:4" x14ac:dyDescent="0.25">
      <c r="A16" s="53" t="s">
        <v>202</v>
      </c>
      <c r="B16" s="54" t="s">
        <v>149</v>
      </c>
      <c r="C16" s="51" t="str">
        <f>IF(Pedido!E60&gt;0,"Parabéns vc comprou este item","Nível de venda Grande")</f>
        <v>Nível de venda Grande</v>
      </c>
      <c r="D16" s="52">
        <f>Pedido!E60</f>
        <v>0</v>
      </c>
    </row>
    <row r="17" spans="1:7" x14ac:dyDescent="0.25">
      <c r="A17" s="55" t="s">
        <v>203</v>
      </c>
      <c r="B17" s="56" t="s">
        <v>150</v>
      </c>
      <c r="C17" s="51" t="str">
        <f>IF(Pedido!E43&gt;0,"Parabéns vc comprou este item","Nível de venda Médio")</f>
        <v>Nível de venda Médio</v>
      </c>
      <c r="D17" s="52">
        <f>Pedido!E43</f>
        <v>0</v>
      </c>
    </row>
    <row r="18" spans="1:7" x14ac:dyDescent="0.25">
      <c r="A18" s="55" t="s">
        <v>204</v>
      </c>
      <c r="B18" s="56" t="s">
        <v>151</v>
      </c>
      <c r="C18" s="51" t="str">
        <f>IF(Pedido!E56&gt;0,"Parabéns vc comprou este item","Nível de venda Médio")</f>
        <v>Nível de venda Médio</v>
      </c>
      <c r="D18" s="52">
        <f>Pedido!E56</f>
        <v>0</v>
      </c>
    </row>
    <row r="19" spans="1:7" x14ac:dyDescent="0.25">
      <c r="A19" s="55" t="s">
        <v>205</v>
      </c>
      <c r="B19" s="56" t="s">
        <v>152</v>
      </c>
      <c r="C19" s="51" t="str">
        <f>IF(Pedido!E25&gt;0,"Parabéns vc comprou este item","Nível de venda Médio")</f>
        <v>Nível de venda Médio</v>
      </c>
      <c r="D19" s="52">
        <f>Pedido!E25</f>
        <v>0</v>
      </c>
      <c r="F19" s="72" t="s">
        <v>130</v>
      </c>
    </row>
    <row r="20" spans="1:7" x14ac:dyDescent="0.25">
      <c r="A20" s="55" t="s">
        <v>206</v>
      </c>
      <c r="B20" s="56" t="s">
        <v>153</v>
      </c>
      <c r="C20" s="51" t="str">
        <f>IF(Pedido!E63&gt;0,"Parabéns vc comprou este item","Nível de venda Médio")</f>
        <v>Nível de venda Médio</v>
      </c>
      <c r="D20" s="52">
        <f>Pedido!E63</f>
        <v>0</v>
      </c>
      <c r="F20" s="69">
        <f>SUM(D2:D16)</f>
        <v>0</v>
      </c>
      <c r="G20" s="69" t="s">
        <v>131</v>
      </c>
    </row>
    <row r="21" spans="1:7" x14ac:dyDescent="0.25">
      <c r="A21" s="55" t="s">
        <v>207</v>
      </c>
      <c r="B21" s="56" t="s">
        <v>154</v>
      </c>
      <c r="C21" s="51" t="str">
        <f>IF(Pedido!E57&gt;0,"Parabéns vc comprou este item","Nível de venda Médio")</f>
        <v>Nível de venda Médio</v>
      </c>
      <c r="D21" s="52">
        <f>Pedido!E57</f>
        <v>0</v>
      </c>
      <c r="F21" s="70">
        <f>SUM(D17:D31)</f>
        <v>0</v>
      </c>
      <c r="G21" s="70" t="s">
        <v>132</v>
      </c>
    </row>
    <row r="22" spans="1:7" x14ac:dyDescent="0.25">
      <c r="A22" s="55" t="s">
        <v>208</v>
      </c>
      <c r="B22" s="56" t="s">
        <v>155</v>
      </c>
      <c r="C22" s="51" t="str">
        <f>IF(Pedido!E52&gt;0,"Parabéns vc comprou este item","Nível de venda Médio")</f>
        <v>Nível de venda Médio</v>
      </c>
      <c r="D22" s="52">
        <f>Pedido!E52</f>
        <v>0</v>
      </c>
      <c r="F22" s="71">
        <f>SUM(D32:D47)</f>
        <v>0</v>
      </c>
      <c r="G22" s="71" t="s">
        <v>133</v>
      </c>
    </row>
    <row r="23" spans="1:7" x14ac:dyDescent="0.25">
      <c r="A23" s="55" t="s">
        <v>209</v>
      </c>
      <c r="B23" s="56" t="s">
        <v>156</v>
      </c>
      <c r="C23" s="51" t="str">
        <f>IF(Pedido!E29&gt;0,"Parabéns vc comprou este item","Nível de venda Médio")</f>
        <v>Nível de venda Médio</v>
      </c>
      <c r="D23" s="52">
        <f>Pedido!E29</f>
        <v>0</v>
      </c>
      <c r="F23" s="89" t="s">
        <v>236</v>
      </c>
      <c r="G23" s="91">
        <f>Pedido!E66</f>
        <v>0</v>
      </c>
    </row>
    <row r="24" spans="1:7" x14ac:dyDescent="0.25">
      <c r="A24" s="55" t="s">
        <v>210</v>
      </c>
      <c r="B24" s="56" t="s">
        <v>157</v>
      </c>
      <c r="C24" s="51" t="str">
        <f>IF(Pedido!E45&gt;0,"Parabéns vc comprou este item","Nível de venda Médio")</f>
        <v>Nível de venda Médio</v>
      </c>
      <c r="D24" s="52">
        <f>Pedido!E45</f>
        <v>0</v>
      </c>
      <c r="F24" s="90"/>
      <c r="G24" s="91"/>
    </row>
    <row r="25" spans="1:7" x14ac:dyDescent="0.25">
      <c r="A25" s="55" t="s">
        <v>211</v>
      </c>
      <c r="B25" s="56" t="s">
        <v>158</v>
      </c>
      <c r="C25" s="51" t="str">
        <f>IF(Pedido!E47&gt;0,"Parabéns vc comprou este item","Nível de venda Médio")</f>
        <v>Nível de venda Médio</v>
      </c>
      <c r="D25" s="52">
        <f>Pedido!E47</f>
        <v>0</v>
      </c>
      <c r="F25" s="60" t="s">
        <v>180</v>
      </c>
      <c r="G25" s="61">
        <f>Pedido!G71</f>
        <v>0</v>
      </c>
    </row>
    <row r="26" spans="1:7" x14ac:dyDescent="0.25">
      <c r="A26" s="55" t="s">
        <v>212</v>
      </c>
      <c r="B26" s="56" t="s">
        <v>159</v>
      </c>
      <c r="C26" s="51" t="str">
        <f>IF(Pedido!E32&gt;0,"Parabéns vc comprou este item","Nível de venda Médio")</f>
        <v>Nível de venda Médio</v>
      </c>
      <c r="D26" s="52">
        <f>Pedido!E32</f>
        <v>0</v>
      </c>
    </row>
    <row r="27" spans="1:7" x14ac:dyDescent="0.25">
      <c r="A27" s="55" t="s">
        <v>213</v>
      </c>
      <c r="B27" s="56" t="s">
        <v>160</v>
      </c>
      <c r="C27" s="51" t="str">
        <f>IF(Pedido!E35&gt;0,"Parabéns vc comprou este item","Nível de venda Médio")</f>
        <v>Nível de venda Médio</v>
      </c>
      <c r="D27" s="52">
        <f>Pedido!E35</f>
        <v>0</v>
      </c>
    </row>
    <row r="28" spans="1:7" x14ac:dyDescent="0.25">
      <c r="A28" s="55" t="s">
        <v>214</v>
      </c>
      <c r="B28" s="56" t="s">
        <v>161</v>
      </c>
      <c r="C28" s="51" t="str">
        <f>IF(Pedido!E55&gt;0,"Parabéns vc comprou este item","Nível de venda Médio")</f>
        <v>Nível de venda Médio</v>
      </c>
      <c r="D28" s="52">
        <f>Pedido!E55</f>
        <v>0</v>
      </c>
    </row>
    <row r="29" spans="1:7" x14ac:dyDescent="0.25">
      <c r="A29" s="55" t="s">
        <v>215</v>
      </c>
      <c r="B29" s="56" t="s">
        <v>162</v>
      </c>
      <c r="C29" s="51" t="str">
        <f>IF(Pedido!E65&gt;0,"Parabéns vc comprou este item","Nível de venda Médio")</f>
        <v>Nível de venda Médio</v>
      </c>
      <c r="D29" s="52">
        <f>Pedido!E65</f>
        <v>0</v>
      </c>
    </row>
    <row r="30" spans="1:7" x14ac:dyDescent="0.25">
      <c r="A30" s="55" t="s">
        <v>216</v>
      </c>
      <c r="B30" s="56" t="s">
        <v>163</v>
      </c>
      <c r="C30" s="51" t="str">
        <f>IF(Pedido!E28&gt;0,"Parabéns vc comprou este item","Nível de venda Médio")</f>
        <v>Nível de venda Médio</v>
      </c>
      <c r="D30" s="52">
        <f>Pedido!E28</f>
        <v>0</v>
      </c>
    </row>
    <row r="31" spans="1:7" x14ac:dyDescent="0.25">
      <c r="A31" s="55" t="s">
        <v>217</v>
      </c>
      <c r="B31" s="56" t="s">
        <v>164</v>
      </c>
      <c r="C31" s="51" t="str">
        <f>IF(Pedido!E62&gt;0,"Parabéns vc comprou este item","Nível de venda Médio")</f>
        <v>Nível de venda Médio</v>
      </c>
      <c r="D31" s="52">
        <f>Pedido!E62</f>
        <v>0</v>
      </c>
    </row>
    <row r="32" spans="1:7" x14ac:dyDescent="0.25">
      <c r="A32" s="57" t="s">
        <v>218</v>
      </c>
      <c r="B32" s="58" t="s">
        <v>165</v>
      </c>
      <c r="C32" s="58" t="str">
        <f>IF(Pedido!E54&gt;0,"Parabéns vc comprou este item","Nível de venda Pequeno")</f>
        <v>Nível de venda Pequeno</v>
      </c>
      <c r="D32" s="59">
        <f>Pedido!E54</f>
        <v>0</v>
      </c>
    </row>
    <row r="33" spans="1:4" x14ac:dyDescent="0.25">
      <c r="A33" s="57" t="s">
        <v>219</v>
      </c>
      <c r="B33" s="58" t="s">
        <v>166</v>
      </c>
      <c r="C33" s="58" t="str">
        <f>IF(Pedido!E46&gt;0,"Parabéns vc comprou este item","Nível de venda Pequeno")</f>
        <v>Nível de venda Pequeno</v>
      </c>
      <c r="D33" s="59">
        <f>Pedido!E46</f>
        <v>0</v>
      </c>
    </row>
    <row r="34" spans="1:4" x14ac:dyDescent="0.25">
      <c r="A34" s="57" t="s">
        <v>220</v>
      </c>
      <c r="B34" s="58" t="s">
        <v>167</v>
      </c>
      <c r="C34" s="58" t="str">
        <f>IF(Pedido!E38&gt;0,"Parabéns vc comprou este item","Nível de venda Pequeno")</f>
        <v>Nível de venda Pequeno</v>
      </c>
      <c r="D34" s="59">
        <f>Pedido!E38</f>
        <v>0</v>
      </c>
    </row>
    <row r="35" spans="1:4" x14ac:dyDescent="0.25">
      <c r="A35" s="57" t="s">
        <v>221</v>
      </c>
      <c r="B35" s="58" t="s">
        <v>168</v>
      </c>
      <c r="C35" s="58" t="str">
        <f>IF(Pedido!E26&gt;0,"Parabéns vc comprou este item","Nível de venda Pequeno")</f>
        <v>Nível de venda Pequeno</v>
      </c>
      <c r="D35" s="59">
        <f>Pedido!E26</f>
        <v>0</v>
      </c>
    </row>
    <row r="36" spans="1:4" x14ac:dyDescent="0.25">
      <c r="A36" s="57" t="s">
        <v>222</v>
      </c>
      <c r="B36" s="58" t="s">
        <v>169</v>
      </c>
      <c r="C36" s="58" t="str">
        <f>IF(Pedido!E31&gt;0,"Parabéns vc comprou este item","Nível de venda Pequeno")</f>
        <v>Nível de venda Pequeno</v>
      </c>
      <c r="D36" s="59">
        <f>Pedido!E31</f>
        <v>0</v>
      </c>
    </row>
    <row r="37" spans="1:4" x14ac:dyDescent="0.25">
      <c r="A37" s="57" t="s">
        <v>223</v>
      </c>
      <c r="B37" s="58" t="s">
        <v>170</v>
      </c>
      <c r="C37" s="58" t="str">
        <f>IF(Pedido!E50&gt;0,"Parabéns vc comprou este item","Nível de venda Pequeno")</f>
        <v>Nível de venda Pequeno</v>
      </c>
      <c r="D37" s="59">
        <f>Pedido!E50</f>
        <v>0</v>
      </c>
    </row>
    <row r="38" spans="1:4" x14ac:dyDescent="0.25">
      <c r="A38" s="57" t="s">
        <v>224</v>
      </c>
      <c r="B38" s="58" t="s">
        <v>171</v>
      </c>
      <c r="C38" s="58" t="str">
        <f>IF(Pedido!E24&gt;0,"Parabéns vc comprou este item","Nível de venda Pequeno")</f>
        <v>Nível de venda Pequeno</v>
      </c>
      <c r="D38" s="59">
        <f>Pedido!E24</f>
        <v>0</v>
      </c>
    </row>
    <row r="39" spans="1:4" x14ac:dyDescent="0.25">
      <c r="A39" s="57" t="s">
        <v>225</v>
      </c>
      <c r="B39" s="58" t="s">
        <v>172</v>
      </c>
      <c r="C39" s="58" t="str">
        <f>IF(Pedido!E53&gt;0,"Parabéns vc comprou este item","Nível de venda Pequeno")</f>
        <v>Nível de venda Pequeno</v>
      </c>
      <c r="D39" s="59">
        <f>Pedido!E53</f>
        <v>0</v>
      </c>
    </row>
    <row r="40" spans="1:4" x14ac:dyDescent="0.25">
      <c r="A40" s="57" t="s">
        <v>226</v>
      </c>
      <c r="B40" s="58" t="s">
        <v>173</v>
      </c>
      <c r="C40" s="58" t="str">
        <f>IF(Pedido!E21&gt;0,"Parabéns vc comprou este item","Nível de venda Pequeno")</f>
        <v>Nível de venda Pequeno</v>
      </c>
      <c r="D40" s="59">
        <f>Pedido!E21</f>
        <v>0</v>
      </c>
    </row>
    <row r="41" spans="1:4" x14ac:dyDescent="0.25">
      <c r="A41" s="57" t="s">
        <v>227</v>
      </c>
      <c r="B41" s="58" t="s">
        <v>174</v>
      </c>
      <c r="C41" s="58" t="str">
        <f>IF(Pedido!E33&gt;0,"Parabéns vc comprou este item","Nível de venda Pequeno")</f>
        <v>Nível de venda Pequeno</v>
      </c>
      <c r="D41" s="59">
        <f>Pedido!E33</f>
        <v>0</v>
      </c>
    </row>
    <row r="42" spans="1:4" x14ac:dyDescent="0.25">
      <c r="A42" s="57" t="s">
        <v>228</v>
      </c>
      <c r="B42" s="58" t="s">
        <v>175</v>
      </c>
      <c r="C42" s="58" t="str">
        <f>IF(Pedido!E39&gt;0,"Parabéns vc comprou este item","Nível de venda Pequeno")</f>
        <v>Nível de venda Pequeno</v>
      </c>
      <c r="D42" s="59">
        <f>Pedido!E39</f>
        <v>0</v>
      </c>
    </row>
    <row r="43" spans="1:4" x14ac:dyDescent="0.25">
      <c r="A43" s="57" t="s">
        <v>229</v>
      </c>
      <c r="B43" s="58" t="s">
        <v>176</v>
      </c>
      <c r="C43" s="58" t="str">
        <f>IF(Pedido!E22&gt;0,"Parabéns vc comprou este item","Nível de venda Pequeno")</f>
        <v>Nível de venda Pequeno</v>
      </c>
      <c r="D43" s="59">
        <f>Pedido!E22</f>
        <v>0</v>
      </c>
    </row>
    <row r="44" spans="1:4" x14ac:dyDescent="0.25">
      <c r="A44" s="57" t="s">
        <v>230</v>
      </c>
      <c r="B44" s="58" t="s">
        <v>177</v>
      </c>
      <c r="C44" s="58" t="str">
        <f>IF(Pedido!E49&gt;0,"Parabéns vc comprou este item","Nível de venda Pequeno")</f>
        <v>Nível de venda Pequeno</v>
      </c>
      <c r="D44" s="59">
        <f>Pedido!E49</f>
        <v>0</v>
      </c>
    </row>
    <row r="45" spans="1:4" x14ac:dyDescent="0.25">
      <c r="A45" s="57" t="s">
        <v>231</v>
      </c>
      <c r="B45" s="58" t="s">
        <v>178</v>
      </c>
      <c r="C45" s="58" t="str">
        <f>IF(Pedido!E51&gt;0,"Parabéns vc comprou este item","Nível de venda Pequeno")</f>
        <v>Nível de venda Pequeno</v>
      </c>
      <c r="D45" s="59">
        <f>Pedido!E51</f>
        <v>0</v>
      </c>
    </row>
    <row r="46" spans="1:4" x14ac:dyDescent="0.25">
      <c r="A46" s="57" t="s">
        <v>232</v>
      </c>
      <c r="B46" s="58" t="s">
        <v>179</v>
      </c>
      <c r="C46" s="58" t="str">
        <f>IF(Pedido!E30&gt;0,"Parabéns vc comprou este item","Nível de venda Pequeno")</f>
        <v>Nível de venda Pequeno</v>
      </c>
      <c r="D46" s="59">
        <f>Pedido!E30</f>
        <v>0</v>
      </c>
    </row>
    <row r="47" spans="1:4" x14ac:dyDescent="0.25">
      <c r="A47" s="57" t="s">
        <v>233</v>
      </c>
      <c r="B47" s="58" t="s">
        <v>127</v>
      </c>
      <c r="C47" s="58" t="str">
        <f>IF(Pedido!E76&gt;0,"Parabéns vc comprou este item","Nível de venda Pequeno")</f>
        <v>Nível de venda Pequeno</v>
      </c>
      <c r="D47" s="59">
        <f>Pedido!E76</f>
        <v>0</v>
      </c>
    </row>
  </sheetData>
  <sheetProtection algorithmName="SHA-512" hashValue="kJrxb4kGESHQZiyYvMkYZg6AfQYez7RDvBJmNW1NtKBMTxLLi+mbh/qMR9vO1S0P0sUbczfKJs0GYzjkjZOELQ==" saltValue="ls+AB7RBMPXmLEKlVPDQRg==" spinCount="100000" sheet="1" objects="1" scenarios="1"/>
  <sortState xmlns:xlrd2="http://schemas.microsoft.com/office/spreadsheetml/2017/richdata2" ref="A2:D47">
    <sortCondition ref="A2:A47"/>
  </sortState>
  <mergeCells count="2">
    <mergeCell ref="F23:F24"/>
    <mergeCell ref="G23:G24"/>
  </mergeCells>
  <phoneticPr fontId="18" type="noConversion"/>
  <conditionalFormatting sqref="C2:C16">
    <cfRule type="containsText" dxfId="9" priority="62" operator="containsText" text="Nível de venda Grande">
      <formula>NOT(ISERROR(SEARCH("Nível de venda Grande",C2)))</formula>
    </cfRule>
  </conditionalFormatting>
  <conditionalFormatting sqref="C2:C47">
    <cfRule type="containsText" dxfId="8" priority="63" operator="containsText" text="Parabéns vc comprou este item">
      <formula>NOT(ISERROR(SEARCH("Parabéns vc comprou este item",C2)))</formula>
    </cfRule>
  </conditionalFormatting>
  <conditionalFormatting sqref="C17:C31">
    <cfRule type="containsText" dxfId="7" priority="61" operator="containsText" text="Nível de venda Médio">
      <formula>NOT(ISERROR(SEARCH("Nível de venda Médio",C17)))</formula>
    </cfRule>
  </conditionalFormatting>
  <conditionalFormatting sqref="C32:C47">
    <cfRule type="containsText" dxfId="6" priority="60" operator="containsText" text="Nível de venda Pequeno">
      <formula>NOT(ISERROR(SEARCH("Nível de venda Pequeno",C32)))</formula>
    </cfRule>
  </conditionalFormatting>
  <conditionalFormatting sqref="D2:D16">
    <cfRule type="cellIs" dxfId="5" priority="29" operator="lessThan">
      <formula>1</formula>
    </cfRule>
    <cfRule type="cellIs" dxfId="4" priority="30" operator="greaterThan">
      <formula>0</formula>
    </cfRule>
  </conditionalFormatting>
  <conditionalFormatting sqref="D17:D31">
    <cfRule type="cellIs" dxfId="3" priority="3" operator="lessThan">
      <formula>1</formula>
    </cfRule>
    <cfRule type="cellIs" dxfId="2" priority="4" operator="greaterThan">
      <formula>0</formula>
    </cfRule>
  </conditionalFormatting>
  <conditionalFormatting sqref="D32:D47">
    <cfRule type="cellIs" dxfId="1" priority="1" operator="lessThan">
      <formula>1</formula>
    </cfRule>
    <cfRule type="cellIs" dxfId="0" priority="2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Pedido</vt:lpstr>
      <vt:lpstr>Resumo</vt:lpstr>
      <vt:lpstr>Mais Vendidos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Fabricio Reis</dc:creator>
  <cp:lastModifiedBy>Fabricio Reis</cp:lastModifiedBy>
  <cp:lastPrinted>2020-11-23T22:23:29Z</cp:lastPrinted>
  <dcterms:created xsi:type="dcterms:W3CDTF">2018-06-13T18:16:45Z</dcterms:created>
  <dcterms:modified xsi:type="dcterms:W3CDTF">2023-08-03T19:11:55Z</dcterms:modified>
</cp:coreProperties>
</file>